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anne.may\Downloads\"/>
    </mc:Choice>
  </mc:AlternateContent>
  <xr:revisionPtr revIDLastSave="0" documentId="8_{E55DCBD3-D26D-4825-AE91-4E47CCA699F2}" xr6:coauthVersionLast="47" xr6:coauthVersionMax="47" xr10:uidLastSave="{00000000-0000-0000-0000-000000000000}"/>
  <workbookProtection workbookAlgorithmName="SHA-512" workbookHashValue="PbGkYUjydBN1TqihdwHw1vGX3HuecOfKbKgGQQbI4JAkeFfTczXFXP++BsTcnHArF07XBPN0hXTBG7A0+uXXSA==" workbookSaltValue="xkfbv4wzfS3oD3meh0/KWA==" workbookSpinCount="100000" lockStructure="1"/>
  <bookViews>
    <workbookView xWindow="28680" yWindow="-120" windowWidth="29040" windowHeight="15840" xr2:uid="{C51DC5B9-8F6D-44D9-ADE8-A88A806CD656}"/>
  </bookViews>
  <sheets>
    <sheet name="AP Formula 2022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[1]Detailed_Output!$A$4:$U$230</definedName>
    <definedName name="AAHel">#REF!</definedName>
    <definedName name="ABSG">#REF!</definedName>
    <definedName name="Acad_months">[2]Academies!$B$29:$B$40</definedName>
    <definedName name="AST">#REF!</definedName>
    <definedName name="BasketNo">#REF!</definedName>
    <definedName name="BasketUoF_UnAdj">#REF!</definedName>
    <definedName name="DATA1">#REF!</definedName>
    <definedName name="DATA10">#REF!</definedName>
    <definedName name="DATA11">#REF!</definedName>
    <definedName name="DATA12">#REF!</definedName>
    <definedName name="DATA13">#REF!</definedName>
    <definedName name="DATA14">'[3]Staffing Est.'!#REF!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DLIST">#REF!</definedName>
    <definedName name="FSM_uc">#REF!</definedName>
    <definedName name="FSM_UC_FUTURE">#REF!</definedName>
    <definedName name="FTEall">[4]FTEall!$B$11:$S$160</definedName>
    <definedName name="gg">[5]Section52!#REF!</definedName>
    <definedName name="Gross_S52">#REF!</definedName>
    <definedName name="Indicator">[6]CodeSet!$A$1:$A$2</definedName>
    <definedName name="Indicator2">[6]CodeSet!$A$4:$A$6</definedName>
    <definedName name="LA_Choice">[7]Instructions!$E$20</definedName>
    <definedName name="LEA_Choice">[8]Instructions!$D$6</definedName>
    <definedName name="LEAcount">#REF!</definedName>
    <definedName name="LIG">[9]LIG!$A$5:$J$154</definedName>
    <definedName name="ListLAs">'[10]LACSEG All LAs'!$A$4:$A$153</definedName>
    <definedName name="Meals">#REF!</definedName>
    <definedName name="MealsHel">#REF!</definedName>
    <definedName name="Mealsold">[5]Section52!#REF!</definedName>
    <definedName name="Names_Lookup">'[7]Background data'!$A$6:$Q$155</definedName>
    <definedName name="OptionsHel">#REF!</definedName>
    <definedName name="p">#REF!</definedName>
    <definedName name="Phase_split">[9]all_asc!$A$12:$V$179</definedName>
    <definedName name="PTR">#REF!</definedName>
    <definedName name="PYEAR">'[11]Basic Information'!$G$14</definedName>
    <definedName name="qry_nor_list_a3_and_a4_cohorts_joined">#REF!</definedName>
    <definedName name="Query2">#REF!</definedName>
    <definedName name="Query3">#REF!</definedName>
    <definedName name="Query4">#REF!</definedName>
    <definedName name="recoupamount">'[12]Academy Recoupment'!$D$39</definedName>
    <definedName name="SALARY">#N/A</definedName>
    <definedName name="school">'[13]FTE data'!$A$3:$BR$379</definedName>
    <definedName name="schools">#REF!</definedName>
    <definedName name="SchTypeList">[6]CodeSet!$C$1:$C$10</definedName>
    <definedName name="sec_asc">#REF!</definedName>
    <definedName name="SEC_S52">#REF!</definedName>
    <definedName name="SEN">#REF!</definedName>
    <definedName name="TableOne">'[9]S52 Sec'!$A$11:$CO$161</definedName>
    <definedName name="TableOneGross">'[4]S52 Gross'!$A$11:$CY$161</definedName>
    <definedName name="TableOneSec">'[4]S52 Sec'!$A$11:$CW$161</definedName>
    <definedName name="TEST1">#REF!</definedName>
    <definedName name="TESTHKEY">#REF!</definedName>
    <definedName name="TESTKEYS">#REF!</definedName>
    <definedName name="TESTVKEY">#REF!</definedName>
    <definedName name="UoF_Adj">#REF!</definedName>
    <definedName name="UoFHel">#REF!</definedName>
    <definedName name="YEAR1">'[11]Basic Information'!$G$8</definedName>
    <definedName name="YEAR2">'[11]Basic Information'!$G$10</definedName>
    <definedName name="YEAR3">'[11]Basic Information'!$G$11</definedName>
    <definedName name="YEAR4">'[11]Basic Information'!$G$12</definedName>
    <definedName name="YEAR5">'[11]Basic Information'!$G$13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 l="1"/>
  <c r="B11" i="1"/>
  <c r="C11" i="1" s="1"/>
  <c r="B9" i="1"/>
  <c r="B18" i="1" s="1"/>
  <c r="B28" i="1" l="1"/>
  <c r="B33" i="1"/>
  <c r="B34" i="1" s="1"/>
  <c r="B45" i="1"/>
  <c r="B46" i="1" s="1"/>
  <c r="B39" i="1" l="1"/>
  <c r="B40" i="1" s="1"/>
  <c r="B49" i="1"/>
  <c r="B50" i="1" s="1"/>
</calcChain>
</file>

<file path=xl/sharedStrings.xml><?xml version="1.0" encoding="utf-8"?>
<sst xmlns="http://schemas.openxmlformats.org/spreadsheetml/2006/main" count="47" uniqueCount="43">
  <si>
    <t>Alternative Provision - Lincolnshire Free Schools</t>
  </si>
  <si>
    <t>AP Delivery</t>
  </si>
  <si>
    <t>Special School Formula Factors</t>
  </si>
  <si>
    <t>2022/23 Funding</t>
  </si>
  <si>
    <t>Number of Places</t>
  </si>
  <si>
    <t>AP</t>
  </si>
  <si>
    <t>Commissioned Place Value (AP)</t>
  </si>
  <si>
    <t>A ratio of 2.7 to 1, requires for every 8 children, 1 Teacher &amp; 2 TA.</t>
  </si>
  <si>
    <t>Pastoral Network Support and Intervention</t>
  </si>
  <si>
    <t>Includes: Pastoral Manager (0.5); Pastoral TAs (2); Care Team Manager (0.5)</t>
  </si>
  <si>
    <t>Banded Funding</t>
  </si>
  <si>
    <t>of cohort with FSMs</t>
  </si>
  <si>
    <t>School Size</t>
  </si>
  <si>
    <t>School Size 4</t>
  </si>
  <si>
    <t>Banding funding between £0.770m to £1.045m</t>
  </si>
  <si>
    <t>Staffing Block</t>
  </si>
  <si>
    <t>Non-Staffing Block</t>
  </si>
  <si>
    <t>Total Indicative Funding (Place &amp; Top up Funding)</t>
  </si>
  <si>
    <t>Additional Funding Mechanisms</t>
  </si>
  <si>
    <t>ESFA recouped cost - potentially subject to ESFA Rates Factor changes</t>
  </si>
  <si>
    <t>Data and Exams Manager</t>
  </si>
  <si>
    <t>Attendance Officer</t>
  </si>
  <si>
    <t>Neet Prevention Mentor</t>
  </si>
  <si>
    <t>Support and Delivery</t>
  </si>
  <si>
    <t>Total Indicative Funding (including additional Funding Streams)</t>
  </si>
  <si>
    <t>DfE Place and Top up Presentation (Indicative Funding)</t>
  </si>
  <si>
    <t>Place Rate Funding</t>
  </si>
  <si>
    <t>Top up Funding</t>
  </si>
  <si>
    <t>Total Indicative Place &amp; Top up funding</t>
  </si>
  <si>
    <t>Total Funding - DfE Place and Top up Presentation</t>
  </si>
  <si>
    <t>Minimum Funding Guarantee</t>
  </si>
  <si>
    <t>2021/22 allocation</t>
  </si>
  <si>
    <t>Excludes Rates Funding</t>
  </si>
  <si>
    <t>2022/23 allocation</t>
  </si>
  <si>
    <t>MFG % difference from 2021 to 2022</t>
  </si>
  <si>
    <t>Above 0% MFG (based on Places numbers and Type remaining the same)</t>
  </si>
  <si>
    <t>Total Funding Per School</t>
  </si>
  <si>
    <t>Total Funding Across the 4 Schools</t>
  </si>
  <si>
    <t>Funding Formula Mechanisms</t>
  </si>
  <si>
    <t>1. Funding adjustments for top up will continue to be considered in the Summer term when considering top up reductions for that specific academic year.</t>
  </si>
  <si>
    <t xml:space="preserve">2. Funding for PRUs, AP academies and AP free schools requires the identification of places. We have not defined a place in the regulations, but we expect that a place will generally be available for occupation by a full-time equivalent (FTE) pupil or student. We accept that in AP settings places may not be filled by the same individual throughout the year. Identification of places is not determined by pupils’ registration status. Where pupils are dual registered with a mainstream school, the time they spend attending a PRU, AP academy or AP free school should be accounted for in the number of places identified. It is important that AP settings are not overfunded where places are not required, but there will be occasions when places remain unoccupied, for example to accommodate unpredictable fluctuations in demand. There will also be places that are occupied by more than one individual attending on a part-time basis (for example a place may be filled by a child who attends for 2 days a week from one school, and another child who attends for 2 days from another school, with no child present for one day a week). </t>
  </si>
  <si>
    <r>
      <t>Free School Meals factor</t>
    </r>
    <r>
      <rPr>
        <i/>
        <sz val="11"/>
        <rFont val="Calibri"/>
        <family val="2"/>
        <scheme val="minor"/>
      </rPr>
      <t xml:space="preserve"> (Illustration)</t>
    </r>
  </si>
  <si>
    <r>
      <t xml:space="preserve">Rates Funding </t>
    </r>
    <r>
      <rPr>
        <i/>
        <sz val="11"/>
        <color theme="0" tint="-0.249977111117893"/>
        <rFont val="Calibri"/>
        <family val="2"/>
        <scheme val="minor"/>
      </rPr>
      <t>(Average - illustration</t>
    </r>
    <r>
      <rPr>
        <sz val="11"/>
        <color theme="0" tint="-0.249977111117893"/>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</si>
</sst>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quot;£&quot;#,##0"/>
    <numFmt numFmtId="165" formatCode="&quot;£&quot;#,##0.0000"/>
    <numFmt numFmtId="166" formatCode="0.0%"/>
    <numFmt numFmtId="167"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i/>
      <sz val="11"/>
      <color theme="1"/>
      <name val="Calibri"/>
      <family val="2"/>
      <scheme val="minor"/>
    </font>
    <font>
      <b/>
      <sz val="11"/>
      <color rgb="FFFF0000"/>
      <name val="Calibri"/>
      <family val="2"/>
      <scheme val="minor"/>
    </font>
    <font>
      <i/>
      <sz val="11"/>
      <name val="Calibri"/>
      <family val="2"/>
      <scheme val="minor"/>
    </font>
    <font>
      <i/>
      <sz val="11"/>
      <color theme="0" tint="-0.249977111117893"/>
      <name val="Calibri"/>
      <family val="2"/>
      <scheme val="minor"/>
    </font>
    <font>
      <u/>
      <sz val="11"/>
      <color theme="1"/>
      <name val="Calibri"/>
      <family val="2"/>
      <scheme val="minor"/>
    </font>
    <font>
      <u/>
      <sz val="11"/>
      <name val="Calibri"/>
      <family val="2"/>
      <scheme val="minor"/>
    </font>
    <font>
      <b/>
      <sz val="11"/>
      <name val="Calibri"/>
      <family val="2"/>
      <scheme val="minor"/>
    </font>
    <font>
      <sz val="11"/>
      <name val="Calibri"/>
      <family val="2"/>
      <scheme val="minor"/>
    </font>
    <font>
      <sz val="11"/>
      <color theme="0" tint="-0.249977111117893"/>
      <name val="Calibri"/>
      <family val="2"/>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53">
    <xf numFmtId="0" fontId="0" fillId="0" borderId="0" xfId="0"/>
    <xf numFmtId="0" fontId="2" fillId="0" borderId="0" xfId="0" applyFont="1"/>
    <xf numFmtId="0" fontId="4" fillId="0" borderId="0" xfId="0" applyFont="1"/>
    <xf numFmtId="0" fontId="4" fillId="0" borderId="0" xfId="0" applyFont="1" applyAlignment="1">
      <alignment wrapText="1"/>
    </xf>
    <xf numFmtId="0" fontId="5" fillId="0" borderId="0" xfId="0" applyFont="1"/>
    <xf numFmtId="44" fontId="0" fillId="0" borderId="0" xfId="1" applyFont="1"/>
    <xf numFmtId="164" fontId="0" fillId="0" borderId="0" xfId="2" applyNumberFormat="1" applyFont="1"/>
    <xf numFmtId="6" fontId="4" fillId="0" borderId="0" xfId="0" applyNumberFormat="1" applyFont="1" applyAlignment="1">
      <alignment horizontal="center"/>
    </xf>
    <xf numFmtId="0" fontId="2" fillId="0" borderId="0" xfId="0" applyFont="1" applyAlignment="1">
      <alignment horizontal="left"/>
    </xf>
    <xf numFmtId="164" fontId="2" fillId="0" borderId="0" xfId="0" applyNumberFormat="1" applyFont="1" applyAlignment="1">
      <alignment horizontal="center"/>
    </xf>
    <xf numFmtId="0" fontId="8" fillId="0" borderId="0" xfId="0" applyFont="1"/>
    <xf numFmtId="0" fontId="0" fillId="0" borderId="0" xfId="0" applyFont="1"/>
    <xf numFmtId="0" fontId="0" fillId="0" borderId="0" xfId="0" applyFont="1" applyAlignment="1">
      <alignment wrapText="1"/>
    </xf>
    <xf numFmtId="0" fontId="0" fillId="0" borderId="0" xfId="0" applyFont="1" applyAlignment="1">
      <alignment horizontal="center"/>
    </xf>
    <xf numFmtId="0" fontId="9" fillId="0" borderId="0" xfId="3" applyFont="1" applyProtection="1">
      <protection hidden="1"/>
    </xf>
    <xf numFmtId="0" fontId="10" fillId="0" borderId="0" xfId="3" applyFont="1" applyAlignment="1" applyProtection="1">
      <alignment horizontal="center"/>
      <protection hidden="1"/>
    </xf>
    <xf numFmtId="164" fontId="0" fillId="0" borderId="0" xfId="0" applyNumberFormat="1" applyFont="1" applyAlignment="1">
      <alignment horizontal="center"/>
    </xf>
    <xf numFmtId="164" fontId="4" fillId="0" borderId="0" xfId="0" applyNumberFormat="1" applyFont="1" applyAlignment="1">
      <alignment horizontal="center"/>
    </xf>
    <xf numFmtId="10" fontId="11" fillId="0" borderId="0" xfId="2" applyNumberFormat="1" applyFont="1" applyFill="1" applyProtection="1">
      <protection hidden="1"/>
    </xf>
    <xf numFmtId="0" fontId="11" fillId="0" borderId="0" xfId="3" applyFont="1" applyAlignment="1" applyProtection="1">
      <alignment horizontal="left"/>
      <protection hidden="1"/>
    </xf>
    <xf numFmtId="164" fontId="0" fillId="0" borderId="0" xfId="0" applyNumberFormat="1" applyFont="1"/>
    <xf numFmtId="0" fontId="0" fillId="2" borderId="0" xfId="0" applyFont="1" applyFill="1"/>
    <xf numFmtId="0" fontId="0" fillId="0" borderId="0" xfId="0" applyFont="1" applyAlignment="1">
      <alignment horizontal="center" wrapText="1"/>
    </xf>
    <xf numFmtId="0" fontId="11" fillId="0" borderId="0" xfId="3" applyFont="1" applyProtection="1">
      <protection hidden="1"/>
    </xf>
    <xf numFmtId="165" fontId="0" fillId="0" borderId="0" xfId="0" applyNumberFormat="1" applyFont="1"/>
    <xf numFmtId="9" fontId="0" fillId="0" borderId="0" xfId="2" applyFont="1" applyFill="1" applyAlignment="1">
      <alignment horizontal="center" wrapText="1"/>
    </xf>
    <xf numFmtId="44" fontId="11" fillId="0" borderId="0" xfId="3" applyNumberFormat="1" applyFont="1" applyProtection="1">
      <protection hidden="1"/>
    </xf>
    <xf numFmtId="0" fontId="11" fillId="0" borderId="0" xfId="3" applyFont="1" applyAlignment="1" applyProtection="1">
      <alignment horizontal="center"/>
      <protection hidden="1"/>
    </xf>
    <xf numFmtId="0" fontId="0" fillId="0" borderId="0" xfId="0" applyFont="1" applyAlignment="1">
      <alignment horizontal="left" wrapText="1"/>
    </xf>
    <xf numFmtId="0" fontId="11" fillId="2" borderId="0" xfId="3" applyFont="1" applyFill="1" applyProtection="1">
      <protection hidden="1"/>
    </xf>
    <xf numFmtId="164" fontId="0" fillId="2" borderId="0" xfId="0" applyNumberFormat="1" applyFont="1" applyFill="1" applyAlignment="1" applyProtection="1">
      <alignment horizontal="center"/>
      <protection hidden="1"/>
    </xf>
    <xf numFmtId="0" fontId="10" fillId="0" borderId="0" xfId="3" applyFont="1" applyProtection="1">
      <protection hidden="1"/>
    </xf>
    <xf numFmtId="164" fontId="0" fillId="0" borderId="0" xfId="0" applyNumberFormat="1" applyFont="1" applyAlignment="1">
      <alignment horizontal="center" wrapText="1"/>
    </xf>
    <xf numFmtId="0" fontId="12" fillId="0" borderId="0" xfId="3" applyFont="1" applyProtection="1">
      <protection hidden="1"/>
    </xf>
    <xf numFmtId="164" fontId="0" fillId="0" borderId="0" xfId="0" applyNumberFormat="1" applyFont="1" applyAlignment="1">
      <alignment horizontal="left" wrapText="1"/>
    </xf>
    <xf numFmtId="0" fontId="0" fillId="0" borderId="0" xfId="0" applyFont="1" applyAlignment="1">
      <alignment horizontal="left"/>
    </xf>
    <xf numFmtId="10" fontId="0" fillId="0" borderId="0" xfId="2" applyNumberFormat="1" applyFont="1" applyAlignment="1">
      <alignment horizontal="center"/>
    </xf>
    <xf numFmtId="0" fontId="10" fillId="0" borderId="2" xfId="3" applyFont="1" applyBorder="1" applyProtection="1">
      <protection hidden="1"/>
    </xf>
    <xf numFmtId="164" fontId="2" fillId="0" borderId="0" xfId="0" applyNumberFormat="1" applyFont="1" applyAlignment="1">
      <alignment horizontal="center" wrapText="1"/>
    </xf>
    <xf numFmtId="0" fontId="11" fillId="0" borderId="3" xfId="3" applyFont="1" applyBorder="1" applyProtection="1">
      <protection hidden="1"/>
    </xf>
    <xf numFmtId="0" fontId="0" fillId="0" borderId="0" xfId="0" applyFont="1" applyAlignment="1" applyProtection="1">
      <alignment horizontal="center"/>
      <protection hidden="1"/>
    </xf>
    <xf numFmtId="0" fontId="4" fillId="0" borderId="0" xfId="0" applyFont="1" applyAlignment="1" applyProtection="1">
      <alignment horizontal="center"/>
      <protection hidden="1"/>
    </xf>
    <xf numFmtId="164" fontId="0" fillId="0" borderId="0" xfId="0" applyNumberFormat="1" applyFont="1" applyAlignment="1" applyProtection="1">
      <alignment horizontal="center"/>
      <protection hidden="1"/>
    </xf>
    <xf numFmtId="164" fontId="6" fillId="0" borderId="0" xfId="0" applyNumberFormat="1" applyFont="1" applyAlignment="1" applyProtection="1">
      <alignment horizontal="center"/>
      <protection hidden="1"/>
    </xf>
    <xf numFmtId="0" fontId="0" fillId="0" borderId="0" xfId="0" applyFont="1" applyProtection="1">
      <protection hidden="1"/>
    </xf>
    <xf numFmtId="164" fontId="2" fillId="0" borderId="0" xfId="0" applyNumberFormat="1" applyFont="1" applyAlignment="1" applyProtection="1">
      <alignment horizontal="center"/>
      <protection hidden="1"/>
    </xf>
    <xf numFmtId="6" fontId="7" fillId="0" borderId="0" xfId="0" applyNumberFormat="1" applyFont="1" applyAlignment="1" applyProtection="1">
      <alignment horizontal="center"/>
      <protection hidden="1"/>
    </xf>
    <xf numFmtId="164" fontId="2" fillId="0" borderId="1" xfId="0" applyNumberFormat="1" applyFont="1" applyBorder="1" applyAlignment="1" applyProtection="1">
      <alignment horizontal="center"/>
      <protection hidden="1"/>
    </xf>
    <xf numFmtId="164" fontId="2" fillId="0" borderId="2" xfId="0" applyNumberFormat="1" applyFont="1" applyBorder="1" applyAlignment="1" applyProtection="1">
      <alignment horizontal="center"/>
      <protection hidden="1"/>
    </xf>
    <xf numFmtId="164" fontId="0" fillId="0" borderId="3" xfId="0" applyNumberFormat="1" applyFont="1" applyBorder="1" applyAlignment="1" applyProtection="1">
      <alignment horizontal="center"/>
      <protection hidden="1"/>
    </xf>
    <xf numFmtId="166" fontId="2" fillId="0" borderId="0" xfId="2" applyNumberFormat="1" applyFont="1" applyAlignment="1" applyProtection="1">
      <alignment horizontal="center"/>
      <protection hidden="1"/>
    </xf>
    <xf numFmtId="167" fontId="0" fillId="0" borderId="0" xfId="0" applyNumberFormat="1" applyFont="1" applyAlignment="1" applyProtection="1">
      <alignment horizontal="center"/>
      <protection hidden="1"/>
    </xf>
    <xf numFmtId="0" fontId="0" fillId="0" borderId="0" xfId="0" applyFont="1" applyAlignment="1">
      <alignment horizontal="left" wrapText="1"/>
    </xf>
  </cellXfs>
  <cellStyles count="4">
    <cellStyle name="Currency" xfId="1" builtinId="4"/>
    <cellStyle name="Normal" xfId="0" builtinId="0"/>
    <cellStyle name="Normal_0242 1998-99 ESTIMATE" xfId="3" xr:uid="{C2BB74E9-2D42-43BB-BC0F-A28A881F73E7}"/>
    <cellStyle name="Percent" xfId="2" builtinId="5"/>
  </cellStyles>
  <dxfs count="4">
    <dxf>
      <fill>
        <patternFill>
          <bgColor theme="6" tint="0.39994506668294322"/>
        </patternFill>
      </fill>
    </dxf>
    <dxf>
      <fill>
        <patternFill>
          <bgColor theme="6" tint="0.59996337778862885"/>
        </patternFill>
      </fill>
    </dxf>
    <dxf>
      <fill>
        <patternFill>
          <bgColor theme="7"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7213-BD7A-4766-9A81-B0EF9EC0F481}">
  <sheetPr>
    <tabColor theme="0" tint="-0.34998626667073579"/>
    <pageSetUpPr fitToPage="1"/>
  </sheetPr>
  <dimension ref="A2:L63"/>
  <sheetViews>
    <sheetView tabSelected="1" zoomScaleNormal="100" workbookViewId="0">
      <selection activeCell="A2" sqref="A2"/>
    </sheetView>
  </sheetViews>
  <sheetFormatPr defaultColWidth="9.140625" defaultRowHeight="15" x14ac:dyDescent="0.25"/>
  <cols>
    <col min="1" max="1" width="66.7109375" style="11" customWidth="1"/>
    <col min="2" max="2" width="46.42578125" style="11" customWidth="1"/>
    <col min="3" max="3" width="6.7109375" style="11" customWidth="1"/>
    <col min="4" max="4" width="53.5703125" style="12" customWidth="1"/>
    <col min="5" max="5" width="12.42578125" style="11" bestFit="1" customWidth="1"/>
    <col min="6" max="6" width="11.28515625" style="11" bestFit="1" customWidth="1"/>
    <col min="7" max="7" width="9.140625" style="11"/>
    <col min="8" max="8" width="12" style="11" bestFit="1" customWidth="1"/>
    <col min="9" max="16384" width="9.140625" style="11"/>
  </cols>
  <sheetData>
    <row r="2" spans="1:12" x14ac:dyDescent="0.25">
      <c r="A2" s="1" t="s">
        <v>0</v>
      </c>
    </row>
    <row r="3" spans="1:12" x14ac:dyDescent="0.25">
      <c r="B3" s="13" t="s">
        <v>1</v>
      </c>
      <c r="C3" s="13"/>
    </row>
    <row r="4" spans="1:12" x14ac:dyDescent="0.25">
      <c r="A4" s="14" t="s">
        <v>2</v>
      </c>
      <c r="B4" s="15" t="s">
        <v>3</v>
      </c>
      <c r="G4" s="16"/>
    </row>
    <row r="5" spans="1:12" x14ac:dyDescent="0.25">
      <c r="A5" s="11" t="s">
        <v>4</v>
      </c>
      <c r="B5" s="40">
        <v>63</v>
      </c>
      <c r="G5" s="16"/>
    </row>
    <row r="6" spans="1:12" s="2" customFormat="1" x14ac:dyDescent="0.25">
      <c r="A6" s="2" t="s">
        <v>5</v>
      </c>
      <c r="B6" s="41">
        <v>63</v>
      </c>
      <c r="D6" s="3"/>
      <c r="G6" s="17"/>
    </row>
    <row r="7" spans="1:12" ht="30" x14ac:dyDescent="0.25">
      <c r="A7" s="11" t="s">
        <v>6</v>
      </c>
      <c r="B7" s="42">
        <v>12068.784549877373</v>
      </c>
      <c r="C7" s="16"/>
      <c r="D7" s="12" t="s">
        <v>7</v>
      </c>
      <c r="F7" s="18"/>
      <c r="G7" s="16"/>
    </row>
    <row r="8" spans="1:12" ht="30" x14ac:dyDescent="0.25">
      <c r="A8" s="19" t="s">
        <v>8</v>
      </c>
      <c r="B8" s="42">
        <v>86930.009794291953</v>
      </c>
      <c r="D8" s="12" t="s">
        <v>9</v>
      </c>
      <c r="F8" s="18"/>
      <c r="G8" s="16"/>
      <c r="K8" s="4"/>
      <c r="L8" s="20"/>
    </row>
    <row r="9" spans="1:12" x14ac:dyDescent="0.25">
      <c r="A9" s="21" t="s">
        <v>10</v>
      </c>
      <c r="B9" s="30">
        <f>(B6*B7)+B8</f>
        <v>847263.43643656641</v>
      </c>
      <c r="C9" s="16"/>
      <c r="D9" s="22"/>
      <c r="F9" s="23"/>
      <c r="G9" s="16"/>
      <c r="L9" s="24"/>
    </row>
    <row r="10" spans="1:12" x14ac:dyDescent="0.25">
      <c r="B10" s="42"/>
      <c r="D10" s="22"/>
      <c r="F10" s="23"/>
      <c r="G10" s="16"/>
    </row>
    <row r="11" spans="1:12" x14ac:dyDescent="0.25">
      <c r="A11" s="23" t="s">
        <v>41</v>
      </c>
      <c r="B11" s="43">
        <f>(((64940/955)+(19503/1345))*2.47*190)/4</f>
        <v>9679.3561152416369</v>
      </c>
      <c r="C11" s="25">
        <f>(B11/(190*2.47))/B5</f>
        <v>0.32738242756830122</v>
      </c>
      <c r="D11" s="5" t="s">
        <v>11</v>
      </c>
      <c r="F11" s="26"/>
      <c r="G11" s="16"/>
    </row>
    <row r="12" spans="1:12" x14ac:dyDescent="0.25">
      <c r="A12" s="23"/>
      <c r="B12" s="42"/>
      <c r="D12" s="22"/>
      <c r="F12" s="23"/>
      <c r="G12" s="16"/>
    </row>
    <row r="13" spans="1:12" x14ac:dyDescent="0.25">
      <c r="A13" s="23" t="s">
        <v>12</v>
      </c>
      <c r="B13" s="27" t="s">
        <v>13</v>
      </c>
      <c r="C13" s="27"/>
      <c r="D13" s="28" t="s">
        <v>14</v>
      </c>
      <c r="F13" s="23"/>
      <c r="G13" s="16"/>
    </row>
    <row r="14" spans="1:12" x14ac:dyDescent="0.25">
      <c r="A14" s="14"/>
      <c r="B14" s="15"/>
    </row>
    <row r="15" spans="1:12" x14ac:dyDescent="0.25">
      <c r="A15" s="29" t="s">
        <v>15</v>
      </c>
      <c r="B15" s="30">
        <v>374153</v>
      </c>
      <c r="C15" s="16"/>
      <c r="D15" s="22"/>
      <c r="F15" s="18"/>
      <c r="H15" s="6"/>
    </row>
    <row r="16" spans="1:12" x14ac:dyDescent="0.25">
      <c r="A16" s="29" t="s">
        <v>16</v>
      </c>
      <c r="B16" s="30">
        <v>113300</v>
      </c>
      <c r="D16" s="22"/>
      <c r="F16" s="18"/>
      <c r="I16" s="24"/>
    </row>
    <row r="17" spans="1:4" x14ac:dyDescent="0.25">
      <c r="B17" s="44"/>
      <c r="D17" s="22"/>
    </row>
    <row r="18" spans="1:4" x14ac:dyDescent="0.25">
      <c r="A18" s="31" t="s">
        <v>17</v>
      </c>
      <c r="B18" s="45">
        <f>B9+B11+B15+B16</f>
        <v>1344395.7925518081</v>
      </c>
      <c r="C18" s="9"/>
      <c r="D18" s="32"/>
    </row>
    <row r="19" spans="1:4" x14ac:dyDescent="0.25">
      <c r="A19" s="31"/>
      <c r="B19" s="45"/>
      <c r="C19" s="9"/>
      <c r="D19" s="32"/>
    </row>
    <row r="20" spans="1:4" x14ac:dyDescent="0.25">
      <c r="A20" s="14" t="s">
        <v>18</v>
      </c>
      <c r="B20" s="44"/>
      <c r="D20" s="32"/>
    </row>
    <row r="21" spans="1:4" ht="30" x14ac:dyDescent="0.25">
      <c r="A21" s="33" t="s">
        <v>42</v>
      </c>
      <c r="B21" s="46">
        <v>6841.6</v>
      </c>
      <c r="C21" s="7"/>
      <c r="D21" s="34" t="s">
        <v>19</v>
      </c>
    </row>
    <row r="22" spans="1:4" x14ac:dyDescent="0.25">
      <c r="A22" s="35" t="s">
        <v>20</v>
      </c>
      <c r="B22" s="42">
        <v>9885.2662946428572</v>
      </c>
      <c r="C22" s="16"/>
      <c r="D22" s="32"/>
    </row>
    <row r="23" spans="1:4" x14ac:dyDescent="0.25">
      <c r="A23" s="35" t="s">
        <v>21</v>
      </c>
      <c r="B23" s="42">
        <v>9885.2662946428572</v>
      </c>
      <c r="C23" s="20"/>
      <c r="D23" s="32"/>
    </row>
    <row r="24" spans="1:4" x14ac:dyDescent="0.25">
      <c r="A24" s="35" t="s">
        <v>22</v>
      </c>
      <c r="B24" s="42">
        <v>7248.2833705357143</v>
      </c>
      <c r="C24" s="20"/>
      <c r="D24" s="32"/>
    </row>
    <row r="25" spans="1:4" x14ac:dyDescent="0.25">
      <c r="A25" s="35" t="s">
        <v>23</v>
      </c>
      <c r="B25" s="42">
        <v>9850.2474890829762</v>
      </c>
      <c r="C25" s="16"/>
      <c r="D25" s="32"/>
    </row>
    <row r="26" spans="1:4" x14ac:dyDescent="0.25">
      <c r="B26" s="47">
        <f>SUM(B22:B25)</f>
        <v>36869.063448904402</v>
      </c>
      <c r="C26" s="16"/>
      <c r="D26" s="32"/>
    </row>
    <row r="27" spans="1:4" x14ac:dyDescent="0.25">
      <c r="A27" s="31"/>
      <c r="B27" s="45"/>
      <c r="C27" s="9"/>
      <c r="D27" s="32"/>
    </row>
    <row r="28" spans="1:4" x14ac:dyDescent="0.25">
      <c r="A28" s="31" t="s">
        <v>24</v>
      </c>
      <c r="B28" s="45">
        <f>B18+B26</f>
        <v>1381264.8560007124</v>
      </c>
      <c r="C28" s="36"/>
      <c r="D28" s="32"/>
    </row>
    <row r="29" spans="1:4" x14ac:dyDescent="0.25">
      <c r="A29" s="31"/>
      <c r="B29" s="45"/>
      <c r="C29" s="9"/>
      <c r="D29" s="32"/>
    </row>
    <row r="30" spans="1:4" x14ac:dyDescent="0.25">
      <c r="A30" s="37"/>
      <c r="B30" s="48"/>
      <c r="D30" s="22"/>
    </row>
    <row r="31" spans="1:4" x14ac:dyDescent="0.25">
      <c r="A31" s="1" t="s">
        <v>25</v>
      </c>
      <c r="B31" s="45"/>
      <c r="C31" s="16"/>
      <c r="D31" s="38"/>
    </row>
    <row r="32" spans="1:4" x14ac:dyDescent="0.25">
      <c r="A32" s="23" t="s">
        <v>26</v>
      </c>
      <c r="B32" s="42">
        <v>10000</v>
      </c>
      <c r="C32" s="16"/>
      <c r="D32" s="38"/>
    </row>
    <row r="33" spans="1:4" x14ac:dyDescent="0.25">
      <c r="A33" s="31" t="s">
        <v>27</v>
      </c>
      <c r="B33" s="45">
        <f>(B18-(B6*B32))/B6</f>
        <v>11339.615754790604</v>
      </c>
      <c r="C33" s="16"/>
      <c r="D33" s="38"/>
    </row>
    <row r="34" spans="1:4" x14ac:dyDescent="0.25">
      <c r="A34" s="23" t="s">
        <v>28</v>
      </c>
      <c r="B34" s="42">
        <f>SUM(B32:B33)</f>
        <v>21339.615754790604</v>
      </c>
      <c r="C34" s="16"/>
      <c r="D34" s="38"/>
    </row>
    <row r="35" spans="1:4" x14ac:dyDescent="0.25">
      <c r="A35" s="39"/>
      <c r="B35" s="49"/>
      <c r="C35" s="16"/>
      <c r="D35" s="38"/>
    </row>
    <row r="36" spans="1:4" x14ac:dyDescent="0.25">
      <c r="A36" s="23"/>
      <c r="B36" s="42"/>
      <c r="C36" s="16"/>
      <c r="D36" s="38"/>
    </row>
    <row r="37" spans="1:4" x14ac:dyDescent="0.25">
      <c r="A37" s="31" t="s">
        <v>29</v>
      </c>
      <c r="B37" s="42"/>
      <c r="C37" s="16"/>
      <c r="D37" s="38"/>
    </row>
    <row r="38" spans="1:4" x14ac:dyDescent="0.25">
      <c r="A38" s="23" t="s">
        <v>26</v>
      </c>
      <c r="B38" s="42">
        <v>10000</v>
      </c>
      <c r="C38" s="16"/>
      <c r="D38" s="38"/>
    </row>
    <row r="39" spans="1:4" x14ac:dyDescent="0.25">
      <c r="A39" s="31" t="s">
        <v>27</v>
      </c>
      <c r="B39" s="45">
        <f>(B28-(B6*B38))/B6</f>
        <v>11924.838984138292</v>
      </c>
      <c r="C39" s="16"/>
      <c r="D39" s="38"/>
    </row>
    <row r="40" spans="1:4" x14ac:dyDescent="0.25">
      <c r="A40" s="23" t="s">
        <v>28</v>
      </c>
      <c r="B40" s="42">
        <f>SUM(B38:B39)</f>
        <v>21924.838984138292</v>
      </c>
      <c r="C40" s="16"/>
      <c r="D40" s="38"/>
    </row>
    <row r="41" spans="1:4" x14ac:dyDescent="0.25">
      <c r="A41" s="1"/>
      <c r="B41" s="45"/>
      <c r="C41" s="16"/>
      <c r="D41" s="38"/>
    </row>
    <row r="42" spans="1:4" x14ac:dyDescent="0.25">
      <c r="A42" s="31" t="s">
        <v>30</v>
      </c>
      <c r="B42" s="40"/>
      <c r="D42" s="22"/>
    </row>
    <row r="43" spans="1:4" x14ac:dyDescent="0.25">
      <c r="A43" s="11" t="s">
        <v>31</v>
      </c>
      <c r="B43" s="42">
        <v>1303685.0556450253</v>
      </c>
      <c r="D43" s="28" t="s">
        <v>32</v>
      </c>
    </row>
    <row r="44" spans="1:4" x14ac:dyDescent="0.25">
      <c r="B44" s="42"/>
      <c r="D44" s="28"/>
    </row>
    <row r="45" spans="1:4" x14ac:dyDescent="0.25">
      <c r="A45" s="11" t="s">
        <v>33</v>
      </c>
      <c r="B45" s="42">
        <f>B18</f>
        <v>1344395.7925518081</v>
      </c>
      <c r="D45" s="28" t="s">
        <v>32</v>
      </c>
    </row>
    <row r="46" spans="1:4" ht="30" x14ac:dyDescent="0.25">
      <c r="A46" s="1" t="s">
        <v>34</v>
      </c>
      <c r="B46" s="50">
        <f>(B45-B43)/B43</f>
        <v>3.1227432369883415E-2</v>
      </c>
      <c r="D46" s="28" t="s">
        <v>35</v>
      </c>
    </row>
    <row r="47" spans="1:4" x14ac:dyDescent="0.25">
      <c r="B47" s="44"/>
      <c r="D47" s="22"/>
    </row>
    <row r="48" spans="1:4" x14ac:dyDescent="0.25">
      <c r="B48" s="51"/>
      <c r="D48" s="22"/>
    </row>
    <row r="49" spans="1:4" x14ac:dyDescent="0.25">
      <c r="A49" s="8" t="s">
        <v>36</v>
      </c>
      <c r="B49" s="45">
        <f>B28</f>
        <v>1381264.8560007124</v>
      </c>
      <c r="C49" s="16"/>
      <c r="D49" s="22"/>
    </row>
    <row r="50" spans="1:4" x14ac:dyDescent="0.25">
      <c r="A50" s="31" t="s">
        <v>37</v>
      </c>
      <c r="B50" s="45">
        <f>B49*4</f>
        <v>5525059.4240028495</v>
      </c>
      <c r="C50" s="16"/>
      <c r="D50" s="32"/>
    </row>
    <row r="51" spans="1:4" x14ac:dyDescent="0.25">
      <c r="A51" s="31"/>
      <c r="B51" s="9"/>
      <c r="C51" s="16"/>
      <c r="D51" s="22"/>
    </row>
    <row r="52" spans="1:4" x14ac:dyDescent="0.25">
      <c r="A52" s="23"/>
      <c r="B52" s="9"/>
      <c r="C52" s="16"/>
      <c r="D52" s="3"/>
    </row>
    <row r="53" spans="1:4" x14ac:dyDescent="0.25">
      <c r="A53" s="10" t="s">
        <v>38</v>
      </c>
      <c r="B53" s="13"/>
    </row>
    <row r="54" spans="1:4" ht="14.25" customHeight="1" x14ac:dyDescent="0.25">
      <c r="A54" s="52" t="s">
        <v>39</v>
      </c>
      <c r="B54" s="52"/>
      <c r="C54" s="52"/>
    </row>
    <row r="55" spans="1:4" s="12" customFormat="1" x14ac:dyDescent="0.25">
      <c r="A55" s="52"/>
      <c r="B55" s="52"/>
      <c r="C55" s="52"/>
    </row>
    <row r="56" spans="1:4" s="12" customFormat="1" ht="14.25" customHeight="1" x14ac:dyDescent="0.25">
      <c r="A56" s="52" t="s">
        <v>40</v>
      </c>
      <c r="B56" s="52"/>
      <c r="C56" s="52"/>
    </row>
    <row r="57" spans="1:4" s="12" customFormat="1" x14ac:dyDescent="0.25">
      <c r="A57" s="52"/>
      <c r="B57" s="52"/>
      <c r="C57" s="52"/>
    </row>
    <row r="58" spans="1:4" s="12" customFormat="1" x14ac:dyDescent="0.25">
      <c r="A58" s="52"/>
      <c r="B58" s="52"/>
      <c r="C58" s="52"/>
    </row>
    <row r="59" spans="1:4" s="12" customFormat="1" x14ac:dyDescent="0.25">
      <c r="A59" s="52"/>
      <c r="B59" s="52"/>
      <c r="C59" s="52"/>
    </row>
    <row r="60" spans="1:4" s="12" customFormat="1" x14ac:dyDescent="0.25">
      <c r="A60" s="52"/>
      <c r="B60" s="52"/>
      <c r="C60" s="52"/>
    </row>
    <row r="61" spans="1:4" s="12" customFormat="1" x14ac:dyDescent="0.25">
      <c r="A61" s="52"/>
      <c r="B61" s="52"/>
      <c r="C61" s="52"/>
    </row>
    <row r="62" spans="1:4" s="12" customFormat="1" x14ac:dyDescent="0.25">
      <c r="A62" s="52"/>
      <c r="B62" s="52"/>
      <c r="C62" s="52"/>
    </row>
    <row r="63" spans="1:4" s="12" customFormat="1" x14ac:dyDescent="0.25">
      <c r="A63" s="52"/>
      <c r="B63" s="52"/>
      <c r="C63" s="52"/>
    </row>
  </sheetData>
  <sheetProtection algorithmName="SHA-512" hashValue="wm05+ehhOhxeMEA9uE8dqGMD8B3jE1zI1tyfauc8LXcyR7VZBEFLlg7KK4qEIrQcOAUcXhk9hd2FYma52EgUPw==" saltValue="sZcEpGovL8JDAjkpXcE8aQ==" spinCount="100000" sheet="1" objects="1" scenarios="1"/>
  <mergeCells count="2">
    <mergeCell ref="A54:C55"/>
    <mergeCell ref="A56:C63"/>
  </mergeCells>
  <conditionalFormatting sqref="B46">
    <cfRule type="cellIs" dxfId="3" priority="1" operator="greaterThan">
      <formula>0</formula>
    </cfRule>
    <cfRule type="cellIs" priority="2" operator="greaterThan">
      <formula>0</formula>
    </cfRule>
    <cfRule type="cellIs" dxfId="2" priority="3" operator="greaterThan">
      <formula>0</formula>
    </cfRule>
    <cfRule type="cellIs" dxfId="1" priority="4" operator="greaterThan">
      <formula>0</formula>
    </cfRule>
    <cfRule type="cellIs" dxfId="0" priority="5" operator="greaterThan">
      <formula>0</formula>
    </cfRule>
  </conditionalFormatting>
  <pageMargins left="0.7" right="0.7" top="0.75" bottom="0.75" header="0.3" footer="0.3"/>
  <pageSetup paperSize="9" scale="50" orientation="portrait" r:id="rId1"/>
  <headerFooter>
    <oddHeader>&amp;CLincolnshire County Council</oddHeader>
    <oddFooter>&amp;C2022/23 Alternative Provision Budget Share Calculation</oddFooter>
  </headerFooter>
  <ignoredErrors>
    <ignoredError sqref="B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 Formula 202223</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Popplewell</dc:creator>
  <cp:lastModifiedBy>Anne May</cp:lastModifiedBy>
  <cp:lastPrinted>2022-02-28T16:19:11Z</cp:lastPrinted>
  <dcterms:created xsi:type="dcterms:W3CDTF">2022-02-28T15:47:40Z</dcterms:created>
  <dcterms:modified xsi:type="dcterms:W3CDTF">2022-02-28T16:57:49Z</dcterms:modified>
</cp:coreProperties>
</file>