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928"/>
  <workbookPr defaultThemeVersion="124226"/>
  <mc:AlternateContent xmlns:mc="http://schemas.openxmlformats.org/markup-compatibility/2006">
    <mc:Choice Requires="x15">
      <x15ac:absPath xmlns:x15ac="http://schemas.microsoft.com/office/spreadsheetml/2010/11/ac" url="https://lincolnshirecc.sharepoint.com/sites/FinancialServices/Schools/Medium Term Finance Plans/MTFP Development/2023-24/Publish/"/>
    </mc:Choice>
  </mc:AlternateContent>
  <xr:revisionPtr revIDLastSave="0" documentId="8_{F291F40F-6897-4011-8850-723CC3671FFC}" xr6:coauthVersionLast="47" xr6:coauthVersionMax="47" xr10:uidLastSave="{00000000-0000-0000-0000-000000000000}"/>
  <bookViews>
    <workbookView xWindow="-110" yWindow="-110" windowWidth="19420" windowHeight="10420" tabRatio="852" activeTab="4" xr2:uid="{00000000-000D-0000-FFFF-FFFF00000000}"/>
  </bookViews>
  <sheets>
    <sheet name="Please Read First" sheetId="1" r:id="rId1"/>
    <sheet name="Data" sheetId="7" state="hidden" r:id="rId2"/>
    <sheet name="ISB Weightings Early Years 2324" sheetId="9" r:id="rId3"/>
    <sheet name="Nursery Schools Budget Share" sheetId="3" r:id="rId4"/>
    <sheet name="Early Years " sheetId="13" r:id="rId5"/>
    <sheet name="Deprivation" sheetId="12" r:id="rId6"/>
  </sheets>
  <externalReferences>
    <externalReference r:id="rId7"/>
    <externalReference r:id="rId8"/>
    <externalReference r:id="rId9"/>
    <externalReference r:id="rId10"/>
    <externalReference r:id="rId11"/>
  </externalReferences>
  <definedNames>
    <definedName name="Adjustments_To_1516_SBS">#REF!</definedName>
    <definedName name="Adjustments_To_PY_SBS">#REF!</definedName>
    <definedName name="agg">[1]Agg!$1:$1048576</definedName>
    <definedName name="All_distance_threshold">#REF!</definedName>
    <definedName name="All_PupilNo_threshold">#REF!</definedName>
    <definedName name="AWPU_KS3_Rate">#REF!</definedName>
    <definedName name="AWPU_KS4_Rate">#REF!</definedName>
    <definedName name="AWPU_Pri_Rate">#REF!</definedName>
    <definedName name="AWPU_Primary_DD_rate">#REF!</definedName>
    <definedName name="AWPU_Sec_DD_rate">#REF!</definedName>
    <definedName name="Baselines_201516">#REF!</definedName>
    <definedName name="Capping_Scaling_YesNo">#REF!</definedName>
    <definedName name="Ceiling">#REF!</definedName>
    <definedName name="EAL_Pri">#REF!</definedName>
    <definedName name="EAL_Pri_DD_rate">#REF!</definedName>
    <definedName name="EAL_Pri_Option">#REF!</definedName>
    <definedName name="EAL_Sec">#REF!</definedName>
    <definedName name="EAL_Sec_DD_rate">#REF!</definedName>
    <definedName name="EAL_Sec_Option">#REF!</definedName>
    <definedName name="Email">[2]Email!$1:$1048576</definedName>
    <definedName name="Exc_Cir1_Total">#REF!</definedName>
    <definedName name="Exc_Cir2_Total">#REF!</definedName>
    <definedName name="Exc_Cir3_Total">#REF!</definedName>
    <definedName name="Exc_Cir4_Total">#REF!</definedName>
    <definedName name="Exc_Cir5_Total">#REF!</definedName>
    <definedName name="Exc_Cir6_Total">#REF!</definedName>
    <definedName name="EYE">'[3]Census Funded Hours'!$1:$1048576</definedName>
    <definedName name="Fringe_Total">#REF!</definedName>
    <definedName name="FSM_Pri_DD_rate">#REF!</definedName>
    <definedName name="FSM_Pri_Option">#REF!</definedName>
    <definedName name="FSM_Pri_Rate">#REF!</definedName>
    <definedName name="FSM_Sec_DD_rate">#REF!</definedName>
    <definedName name="FSM_Sec_Option">#REF!</definedName>
    <definedName name="FSM_Sec_Rate">#REF!</definedName>
    <definedName name="IDACI_B1_Pri">#REF!</definedName>
    <definedName name="IDACI_B1_Pri_DD_rate">#REF!</definedName>
    <definedName name="IDACI_B1_Sec">#REF!</definedName>
    <definedName name="IDACI_B1_Sec_DD_rate">#REF!</definedName>
    <definedName name="IDACI_B2_Pri">#REF!</definedName>
    <definedName name="IDACI_B2_Pri_DD_rate">#REF!</definedName>
    <definedName name="IDACI_B2_Sec">#REF!</definedName>
    <definedName name="IDACI_B2_Sec_DD_rate">#REF!</definedName>
    <definedName name="IDACI_B3_Pri">#REF!</definedName>
    <definedName name="IDACI_B3_Pri_DD_rate">#REF!</definedName>
    <definedName name="IDACI_B3_Sec">#REF!</definedName>
    <definedName name="IDACI_B3_Sec_DD_rate">#REF!</definedName>
    <definedName name="IDACI_B4_Pri">#REF!</definedName>
    <definedName name="IDACI_B4_Pri_DD_rate">#REF!</definedName>
    <definedName name="IDACI_B4_Sec">#REF!</definedName>
    <definedName name="IDACI_B4_Sec_DD_rate">#REF!</definedName>
    <definedName name="IDACI_B5_Pri">#REF!</definedName>
    <definedName name="IDACI_B5_Pri_DD_rate">#REF!</definedName>
    <definedName name="IDACI_B5_Sec">#REF!</definedName>
    <definedName name="IDACI_B5_Sec_DD_rate">#REF!</definedName>
    <definedName name="IDACI_B6_Pri">#REF!</definedName>
    <definedName name="IDACI_B6_Pri_DD_rate">#REF!</definedName>
    <definedName name="IDACI_B6_Sec">#REF!</definedName>
    <definedName name="IDACI_B6_Sec_DD_rate">#REF!</definedName>
    <definedName name="LAC_Pri_DD_rate">#REF!</definedName>
    <definedName name="LAC_Rate">#REF!</definedName>
    <definedName name="LAC_Sec_DD_rate">#REF!</definedName>
    <definedName name="LCHI_Pri">#REF!</definedName>
    <definedName name="LCHI_Pri_DD_rate">#REF!</definedName>
    <definedName name="LCHI_Pri_Option">#REF!</definedName>
    <definedName name="LCHI_Sec">#REF!</definedName>
    <definedName name="LCHI_Sec_DD_rate">#REF!</definedName>
    <definedName name="Lump_sum_Pri_DD_rate">#REF!</definedName>
    <definedName name="Lump_sum_Sec_DD_rate">#REF!</definedName>
    <definedName name="Lump_Sum_total">#REF!</definedName>
    <definedName name="MFG_Total">#REF!</definedName>
    <definedName name="Mid_distance_threshold">#REF!</definedName>
    <definedName name="Mid_PupilNo_threshold">#REF!</definedName>
    <definedName name="Mobility_Pri">#REF!</definedName>
    <definedName name="Mobility_Pri_DD_Rate">#REF!</definedName>
    <definedName name="Mobility_Sec">#REF!</definedName>
    <definedName name="Mobility_Sec_DD_Rate">#REF!</definedName>
    <definedName name="Name">#REF!</definedName>
    <definedName name="New_School_opening_prior_to_1_April_2016">#REF!</definedName>
    <definedName name="New_School_opening_prior_to_1_April_2017">#REF!</definedName>
    <definedName name="Notional_SEN_AWPU_KS3">#REF!</definedName>
    <definedName name="Notional_SEN_AWPU_KS4">#REF!</definedName>
    <definedName name="Notional_SEN_AWPU_Pri">#REF!</definedName>
    <definedName name="Notional_SEN_EAL_Pri">#REF!</definedName>
    <definedName name="Notional_SEN_EAL_Sec">#REF!</definedName>
    <definedName name="Notional_SEN_ExCir1_Pri">#REF!</definedName>
    <definedName name="Notional_SEN_ExCir1_Sec">#REF!</definedName>
    <definedName name="Notional_SEN_ExCir2">#REF!</definedName>
    <definedName name="Notional_SEN_ExCir3">#REF!</definedName>
    <definedName name="Notional_SEN_ExCir4">#REF!</definedName>
    <definedName name="Notional_SEN_ExCir5">#REF!</definedName>
    <definedName name="Notional_SEN_ExCir6">#REF!</definedName>
    <definedName name="Notional_SEN_FSM_Pri">#REF!</definedName>
    <definedName name="Notional_SEN_FSM_Sec">#REF!</definedName>
    <definedName name="Notional_SEN_IDACI_B1_Pri">#REF!</definedName>
    <definedName name="Notional_SEN_IDACI_B1_Sec">#REF!</definedName>
    <definedName name="Notional_SEN_IDACI_B2_Pri">#REF!</definedName>
    <definedName name="Notional_SEN_IDACI_B2_Sec">#REF!</definedName>
    <definedName name="Notional_SEN_IDACI_B3_Pri">#REF!</definedName>
    <definedName name="Notional_SEN_IDACI_B3_Sec">#REF!</definedName>
    <definedName name="Notional_SEN_IDACI_B4_Pri">#REF!</definedName>
    <definedName name="Notional_SEN_IDACI_B4_Sec">#REF!</definedName>
    <definedName name="Notional_SEN_IDACI_B5_Pri">#REF!</definedName>
    <definedName name="Notional_SEN_IDACI_B5_Sec">#REF!</definedName>
    <definedName name="Notional_SEN_IDACI_B6_Pri">#REF!</definedName>
    <definedName name="Notional_SEN_IDACI_B6_Sec">#REF!</definedName>
    <definedName name="Notional_SEN_LAC">#REF!</definedName>
    <definedName name="Notional_SEN_LCHI_Pri">#REF!</definedName>
    <definedName name="Notional_SEN_LCHI_Sec">#REF!</definedName>
    <definedName name="Notional_SEN_Lump_sum_Pri">#REF!</definedName>
    <definedName name="Notional_SEN_Lump_sum_Sec">#REF!</definedName>
    <definedName name="Notional_SEN_Mobility_Pri">#REF!</definedName>
    <definedName name="Notional_SEN_Mobility_Sec">#REF!</definedName>
    <definedName name="Notional_SEN_PFI">#REF!</definedName>
    <definedName name="Notional_SEN_Rates">#REF!</definedName>
    <definedName name="Notional_SEN_SixthForm">#REF!</definedName>
    <definedName name="Notional_SEN_Sparsity_Pri">#REF!</definedName>
    <definedName name="Notional_SEN_Sparsity_Sec">#REF!</definedName>
    <definedName name="Notional_SEN_Split_sites">#REF!</definedName>
    <definedName name="PFI_Total">#REF!</definedName>
    <definedName name="Pri_distance_threshold">#REF!</definedName>
    <definedName name="Pri_PupilNo_threshold">#REF!</definedName>
    <definedName name="Primary_Lump_sum">#REF!</definedName>
    <definedName name="_xlnm.Print_Area" localSheetId="2">'ISB Weightings Early Years 2324'!$A$1:$A$379</definedName>
    <definedName name="_xlnm.Print_Area" localSheetId="0">'Please Read First'!$A$1:$J$33</definedName>
    <definedName name="Rates_Total">#REF!</definedName>
    <definedName name="Reasons_list">#REF!</definedName>
    <definedName name="Reception_Uplift_YesNo">#REF!</definedName>
    <definedName name="Remit">'[3]Interim Finance'!$1:$1048576</definedName>
    <definedName name="Scaling_Factor">#REF!</definedName>
    <definedName name="sch">'[4]Schools Data'!$1:$1048576</definedName>
    <definedName name="school">'[1]Schools Data'!$1:$1048576</definedName>
    <definedName name="School_list">#REF!</definedName>
    <definedName name="Sec_distance_threshold">#REF!</definedName>
    <definedName name="Sec_PupilNo_threshold">#REF!</definedName>
    <definedName name="Secondary_Lump_Sum">#REF!</definedName>
    <definedName name="Set">'[3]Setting Directory'!$1:$1048576</definedName>
    <definedName name="Sixth_Form_Total">#REF!</definedName>
    <definedName name="Sparsity_All_lump_sum">#REF!</definedName>
    <definedName name="Sparsity_Mid_lump_sum">#REF!</definedName>
    <definedName name="Sparsity_Pri_DD_percentage">#REF!</definedName>
    <definedName name="Sparsity_Pri_lump_sum">#REF!</definedName>
    <definedName name="Sparsity_Sec_DD_percentage">#REF!</definedName>
    <definedName name="Sparsity_Sec_lump_sum">#REF!</definedName>
    <definedName name="Sparsity_Total">#REF!</definedName>
    <definedName name="Split_Sites_Total">#REF!</definedName>
    <definedName name="Tapered_all_lump_sum">#REF!</definedName>
    <definedName name="Tapered_mid_lump_sum">#REF!</definedName>
    <definedName name="Tapered_primary_lump_sum">#REF!</definedName>
    <definedName name="Tapered_secondary_lump_sum">#REF!</definedName>
    <definedName name="Total_Notional_SEN">#REF!</definedName>
    <definedName name="Total_Primary_funding">#REF!</definedName>
    <definedName name="Total_Secondary_Funding">#REF!</definedName>
    <definedName name="URN">[5]Sheet3!$1:$1048576</definedName>
  </definedNames>
  <calcPr calcId="191028"/>
  <customWorkbookViews>
    <customWorkbookView name="Carla Snowshall - Personal View" guid="{428FCDE4-CDEE-40B8-89EE-24236990FD28}" mergeInterval="0" personalView="1" maximized="1" windowWidth="1920" windowHeight="834" tabRatio="852"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12" i="13" l="1"/>
  <c r="T11" i="13"/>
  <c r="T10" i="13"/>
  <c r="G30" i="3" l="1"/>
  <c r="F24" i="3"/>
  <c r="F23" i="3"/>
  <c r="F22" i="3"/>
  <c r="E24" i="3"/>
  <c r="E23" i="3"/>
  <c r="E22" i="3"/>
  <c r="E15" i="3"/>
  <c r="F15" i="3"/>
  <c r="F14" i="3"/>
  <c r="E14" i="3"/>
  <c r="F13" i="3"/>
  <c r="E13" i="3"/>
  <c r="M11" i="13"/>
  <c r="M12" i="13"/>
  <c r="M13" i="13"/>
  <c r="M14" i="13"/>
  <c r="M10" i="13"/>
  <c r="J11" i="13"/>
  <c r="J12" i="13"/>
  <c r="J13" i="13"/>
  <c r="J14" i="13"/>
  <c r="J10" i="13"/>
  <c r="G11" i="13"/>
  <c r="G12" i="13"/>
  <c r="G13" i="13"/>
  <c r="G14" i="13"/>
  <c r="G10" i="13"/>
  <c r="S14" i="13"/>
  <c r="S13" i="13"/>
  <c r="S12" i="13"/>
  <c r="S11" i="13"/>
  <c r="S10" i="13"/>
  <c r="Q14" i="13"/>
  <c r="Q13" i="13"/>
  <c r="Q12" i="13"/>
  <c r="Q11" i="13"/>
  <c r="Q10" i="13"/>
  <c r="O14" i="13"/>
  <c r="O13" i="13"/>
  <c r="O12" i="13"/>
  <c r="O11" i="13"/>
  <c r="O10" i="13"/>
  <c r="R7" i="12"/>
  <c r="R8" i="12"/>
  <c r="R9" i="12"/>
  <c r="R10" i="12"/>
  <c r="R6" i="12"/>
  <c r="Q7" i="12"/>
  <c r="Q8" i="12"/>
  <c r="Q9" i="12"/>
  <c r="Q10" i="12"/>
  <c r="Q6" i="12"/>
  <c r="P10" i="12"/>
  <c r="P9" i="12"/>
  <c r="P8" i="12"/>
  <c r="P7" i="12"/>
  <c r="P6" i="12"/>
  <c r="O10" i="12"/>
  <c r="O9" i="12"/>
  <c r="O8" i="12"/>
  <c r="O7" i="12"/>
  <c r="O6" i="12"/>
  <c r="N10" i="12"/>
  <c r="N9" i="12"/>
  <c r="N8" i="12"/>
  <c r="N7" i="12"/>
  <c r="N6" i="12"/>
  <c r="M10" i="12"/>
  <c r="M9" i="12"/>
  <c r="M8" i="12"/>
  <c r="M7" i="12"/>
  <c r="M6" i="12"/>
  <c r="J43" i="3" l="1"/>
  <c r="J42" i="3"/>
  <c r="J41" i="3"/>
  <c r="J40" i="3"/>
  <c r="J39" i="3"/>
  <c r="J38" i="3"/>
  <c r="G41" i="3"/>
  <c r="G43" i="3"/>
  <c r="G42" i="3"/>
  <c r="G40" i="3"/>
  <c r="G39" i="3"/>
  <c r="G38" i="3"/>
  <c r="G37" i="3"/>
  <c r="G15" i="3" l="1"/>
  <c r="J45" i="3"/>
  <c r="K7" i="12" l="1"/>
  <c r="K8" i="12"/>
  <c r="K9" i="12"/>
  <c r="K10" i="12"/>
  <c r="K6" i="12"/>
  <c r="S7" i="12" l="1"/>
  <c r="C11" i="13" s="1"/>
  <c r="S8" i="12"/>
  <c r="C12" i="13" s="1"/>
  <c r="S9" i="12"/>
  <c r="C13" i="13" s="1"/>
  <c r="T13" i="13" s="1"/>
  <c r="S6" i="12"/>
  <c r="C10" i="13" s="1"/>
  <c r="S10" i="12"/>
  <c r="C14" i="13" l="1"/>
  <c r="T14" i="13" s="1"/>
  <c r="S12" i="12"/>
  <c r="G29" i="3"/>
  <c r="G24" i="3" l="1"/>
  <c r="G33" i="3" s="1"/>
  <c r="E4" i="3" l="1"/>
</calcChain>
</file>

<file path=xl/sharedStrings.xml><?xml version="1.0" encoding="utf-8"?>
<sst xmlns="http://schemas.openxmlformats.org/spreadsheetml/2006/main" count="162" uniqueCount="127">
  <si>
    <t>THE SCHOOLS FORMULA BUDGET ALLOCATION SPREADSHEET CONTAINS THESE WORKSHEETS</t>
  </si>
  <si>
    <t>ISB Weightings Document</t>
  </si>
  <si>
    <t>Nursery Schools Budget Share</t>
  </si>
  <si>
    <t>You only need to enter the DfE number of your School in cell D4 (highlighted in yellow)</t>
  </si>
  <si>
    <t>The budget share data for your school will then be populated showing the Total Indicative Budget Share.</t>
  </si>
  <si>
    <t>Early Years</t>
  </si>
  <si>
    <t xml:space="preserve">This sheet details the Indicative Early Years funding for Nursery Schools. </t>
  </si>
  <si>
    <t>This sheet includes the 2023/24 deprivation allocation, Rates funding, and the indicative Summer 2023, Autumn 2023 and Spring 2024 terms funding using 2022 claimed hours.</t>
  </si>
  <si>
    <t>Please note that:</t>
  </si>
  <si>
    <r>
      <t xml:space="preserve">1. </t>
    </r>
    <r>
      <rPr>
        <sz val="12"/>
        <rFont val="Calibri"/>
        <family val="2"/>
        <scheme val="minor"/>
      </rPr>
      <t xml:space="preserve">the Early Years participation funding is </t>
    </r>
    <r>
      <rPr>
        <b/>
        <sz val="12"/>
        <rFont val="Calibri"/>
        <family val="2"/>
        <scheme val="minor"/>
      </rPr>
      <t>indicative</t>
    </r>
    <r>
      <rPr>
        <sz val="12"/>
        <rFont val="Calibri"/>
        <family val="2"/>
        <scheme val="minor"/>
      </rPr>
      <t>. It is a DfE requirement to present the Early Years budgets in this format, therefore it is purely for illustrative purposes. The actual allocation that nursery schools will receive is based on the actual participation levels (i.e. hours) from the data submitted in the Early Years Provider Hub at the agreed hourly rate per child per hour. Schools will receive this funding as actual income during the year, rather than as budget.</t>
    </r>
  </si>
  <si>
    <t xml:space="preserve">Deprivation </t>
  </si>
  <si>
    <t>This sheet details the Deprivation Funding for 2023/24. Deprivation funding uses the IDACI bandings, with the most deprived neighbourhoods being captured by band 6.  The bands are  named “0” to “6”. This will be paid as actual Income, rather than Budget Share, split into three termly amounts payable at the start of each term.</t>
  </si>
  <si>
    <t>Nursery Schools Teachers Pay and Pension Grant (TPPG)</t>
  </si>
  <si>
    <t>S12000</t>
  </si>
  <si>
    <t>Grantham Wyndham Park Nursery School</t>
  </si>
  <si>
    <t>S14000</t>
  </si>
  <si>
    <t>S13000</t>
  </si>
  <si>
    <t>Lincoln Kingsdown Nursery School</t>
  </si>
  <si>
    <t>S11000</t>
  </si>
  <si>
    <t>Gainsborough Nursery School</t>
  </si>
  <si>
    <t>S10000</t>
  </si>
  <si>
    <t>Boston Nursery School</t>
  </si>
  <si>
    <t>DfE Number</t>
  </si>
  <si>
    <t>Cost Code</t>
  </si>
  <si>
    <t>School Name</t>
  </si>
  <si>
    <t>Lincoln, St. Giles Nursery School</t>
  </si>
  <si>
    <t>Individual Schools Budget 2023/24</t>
  </si>
  <si>
    <t>NEW FUNDING FORMULA</t>
  </si>
  <si>
    <t>Notes</t>
  </si>
  <si>
    <t>DfE No:</t>
  </si>
  <si>
    <t>3&amp;4 Year Olds</t>
  </si>
  <si>
    <t xml:space="preserve">2023/24 Universal Base Hourly Rate </t>
  </si>
  <si>
    <t>Per Pupil</t>
  </si>
  <si>
    <t>2023/24 Supplementary Hourly Rate</t>
  </si>
  <si>
    <t>2023/24 Teachers Pay and Pension</t>
  </si>
  <si>
    <t>Per pupil</t>
  </si>
  <si>
    <t>2023/24 Revised Hourly Rate</t>
  </si>
  <si>
    <t>Total Hours</t>
  </si>
  <si>
    <t>Funding</t>
  </si>
  <si>
    <t>Indicative Summer 2023</t>
  </si>
  <si>
    <t>Indicative Autumn 2023</t>
  </si>
  <si>
    <t>Indicative Spring 2024</t>
  </si>
  <si>
    <t>See Early Years Tab</t>
  </si>
  <si>
    <t>2 Year Olds</t>
  </si>
  <si>
    <t>Deprivation Funding</t>
  </si>
  <si>
    <t>See Breakdown Below</t>
  </si>
  <si>
    <t>Rates</t>
  </si>
  <si>
    <t>TOTAL INDICATIVE BUDGET SHARE 2023/24</t>
  </si>
  <si>
    <t>Breakdown of IDACI Funding</t>
  </si>
  <si>
    <t>Number of FTE Pupils</t>
  </si>
  <si>
    <t>£ per Pupil</t>
  </si>
  <si>
    <t>Total</t>
  </si>
  <si>
    <t>Nursery Pupils in IDACI band 0</t>
  </si>
  <si>
    <t>Nursery Pupils in IDACI band 1</t>
  </si>
  <si>
    <t>Nursery Pupils in IDACI band 2</t>
  </si>
  <si>
    <t>Nursery Pupils in IDACI band 3</t>
  </si>
  <si>
    <t>Nursery Pupils in IDACI band 4</t>
  </si>
  <si>
    <t>Nursery Pupils in IDACI band 5</t>
  </si>
  <si>
    <t>Nursery Pupils in IDACI band 6</t>
  </si>
  <si>
    <t>The unique DfE number of the school. Enter the DfE number in cell D4 and the data will then be displayed.</t>
  </si>
  <si>
    <t>Indicative Early Years participation funding for 3 &amp; 4 year old entitlement, see the Early Years tab for more information.</t>
  </si>
  <si>
    <r>
      <t xml:space="preserve">Note the participation funding is </t>
    </r>
    <r>
      <rPr>
        <u/>
        <sz val="12"/>
        <rFont val="Calibri"/>
        <family val="2"/>
        <scheme val="minor"/>
      </rPr>
      <t>indicative only</t>
    </r>
    <r>
      <rPr>
        <sz val="12"/>
        <rFont val="Calibri"/>
        <family val="2"/>
        <scheme val="minor"/>
      </rPr>
      <t>, actual funding will be allocated on a monthly basis</t>
    </r>
  </si>
  <si>
    <t>Indicative Early Years participation funding for 2 year old entitlement, see the Early Years tab for more information.</t>
  </si>
  <si>
    <r>
      <t xml:space="preserve">Note the participation funding is </t>
    </r>
    <r>
      <rPr>
        <u/>
        <sz val="12"/>
        <rFont val="Calibri"/>
        <family val="2"/>
        <scheme val="minor"/>
      </rPr>
      <t>indicative only</t>
    </r>
    <r>
      <rPr>
        <sz val="12"/>
        <rFont val="Calibri"/>
        <family val="2"/>
        <scheme val="minor"/>
      </rPr>
      <t>, actual funding will be allocated on a monthly basis.</t>
    </r>
  </si>
  <si>
    <t>Forecasting of future participation levels in 2023/24 will be important to fairly represent 2023/24 funding allocations</t>
  </si>
  <si>
    <t>The Deprivation Funding for 2023/24. This will be paid in three termly amounts, payable at the start of each term.</t>
  </si>
  <si>
    <t>See Deprivation tab for more information.</t>
  </si>
  <si>
    <t>The allocation for Rates based on the actual rates bill received in November 2022</t>
  </si>
  <si>
    <t>The total indicative budget share for 2023/24 for early years entitlement.</t>
  </si>
  <si>
    <t>Deprivation Funding 2023/24</t>
  </si>
  <si>
    <t>Nursery School</t>
  </si>
  <si>
    <t>NOR</t>
  </si>
  <si>
    <t xml:space="preserve"> IDACI Band 0 (Exc Blanks)</t>
  </si>
  <si>
    <t xml:space="preserve"> IDACI Band 1 (Exc Blanks)</t>
  </si>
  <si>
    <t xml:space="preserve"> IDACI Band 2 (Exc Blanks)</t>
  </si>
  <si>
    <t xml:space="preserve"> IDACI Band 3 (Exc Blanks)</t>
  </si>
  <si>
    <t xml:space="preserve"> IDACI Band 4 (Exc Blanks)</t>
  </si>
  <si>
    <t xml:space="preserve"> IDACI Band 5 (Exc Blanks)</t>
  </si>
  <si>
    <t xml:space="preserve"> IDACI Band 6 (Exc Blanks)</t>
  </si>
  <si>
    <t xml:space="preserve"> IDACI Total (Exc Blanks)</t>
  </si>
  <si>
    <t>Total IDACI Funding Band 1</t>
  </si>
  <si>
    <t>Total IDACI Funding Band 2</t>
  </si>
  <si>
    <t>Total IDACI Funding Band 3</t>
  </si>
  <si>
    <t>Total IDACI Funding Band 4</t>
  </si>
  <si>
    <t>Total IDACI Funding Band 5</t>
  </si>
  <si>
    <t>Total IDACI Funding Band 6</t>
  </si>
  <si>
    <t>Grand Total</t>
  </si>
  <si>
    <t>St Giles Nursery School</t>
  </si>
  <si>
    <t>Kingsdown Nursery School</t>
  </si>
  <si>
    <t>The unique DfE number for the school.</t>
  </si>
  <si>
    <t>The nursery school name.</t>
  </si>
  <si>
    <t>The number on roll per school (Headcount).</t>
  </si>
  <si>
    <t>The number of children in each IDACI banding from Band 0 to Band 6.</t>
  </si>
  <si>
    <t>The total amount of funding per IDACI banding. Please refer to the ISB Weightings Tab for the value of funding per IDACI Banding. IDACI Band 0 receives no deprivation funding.</t>
  </si>
  <si>
    <t xml:space="preserve">The total IDACI funding. This will now be paid as actual Income, rather than Budget Share, split into three termly amounts payable in the first month of each term. </t>
  </si>
  <si>
    <t>This split is based on 13 weeks in the Summer term, 14 weeks in the Autumn term and 11 weeks in the Spring term. (38 weeks in total)</t>
  </si>
  <si>
    <t>Data is based on the October 2022 provider funding claims</t>
  </si>
  <si>
    <t>Indicative 2023/24 Early Years Funding</t>
  </si>
  <si>
    <t xml:space="preserve">Please note the Summer, Autumn and Spring Term Allocations are indicative and are based on 2022 data. The actual allocation a nursery school will receive is based on the actual participation levels from the data submitted in the Early Years Provider Hub, at the agreed hourly rate per child per hour. </t>
  </si>
  <si>
    <t>Summer Term (based on 2022 data)</t>
  </si>
  <si>
    <t>Autumn Term (based on 2022 data)</t>
  </si>
  <si>
    <t>Spring Term (based on 2022 data)</t>
  </si>
  <si>
    <t>Deprivation</t>
  </si>
  <si>
    <t>3&amp; 4 Year Old Indicative Summer 2023 Universal Hours</t>
  </si>
  <si>
    <t>3&amp;4 Year old Indicative Summer 2023 Extended Hours</t>
  </si>
  <si>
    <t>3&amp;4 Year Old Indicative Summer 2023 Funding</t>
  </si>
  <si>
    <t>3&amp; 4 Year Old Indicative Autumn 2023 Universal Hours</t>
  </si>
  <si>
    <t>3&amp;4 Year old Indicative Autumn 2023 Extended Hours</t>
  </si>
  <si>
    <t>3&amp;4 Year Old Indicative Autumn 2023 Funding</t>
  </si>
  <si>
    <t>3&amp; 4 Year Old Indicative Spring 2024 Universal Hours</t>
  </si>
  <si>
    <t>3&amp;4 Year old Indicative Spring 2024 Extended Hours</t>
  </si>
  <si>
    <t>3&amp;4 Year Old Indicative Spring 2024 Funding</t>
  </si>
  <si>
    <t>2 Year Old Summer Indicative 2023 Hours</t>
  </si>
  <si>
    <t>2 Year Old Indicative Summer 2023 Funding</t>
  </si>
  <si>
    <t>2 Year Old Autumn Indicative 2023 Hours</t>
  </si>
  <si>
    <t>2 Year Old Indicative Autumn 2023 Funding</t>
  </si>
  <si>
    <t>2 Year Old Spring Indicative 2024 Hours</t>
  </si>
  <si>
    <t>2 Year Old Indicative Spring 2024 Funding</t>
  </si>
  <si>
    <t>Total Early Years Indicative Funding</t>
  </si>
  <si>
    <t>The Deprivation Funding (see Deprivation Tab).</t>
  </si>
  <si>
    <t>The 3&amp;4 year old indicative funding for Early Years for 2023/24 is based on 2022 data hours provided and the hourly rates for 2023/24.  These figures are indicative only and actual funding will continue to be made monthly, based on actual hours taken.</t>
  </si>
  <si>
    <t xml:space="preserve">Termly Funding Formula: total hours multiplied by the funding rate.  </t>
  </si>
  <si>
    <t>The 2 year old indicative funding for Early Years for 2023/24 is based on 2022 data hours provided and the hourly rates for 2023/24.  These figures are indicative only and actual funding will continue to be made monthly, based on actual hours taken.</t>
  </si>
  <si>
    <t xml:space="preserve">The total of deprivation, TPPG, rates, indicative early years funding for 3&amp;4 year olds and 2 year olds </t>
  </si>
  <si>
    <t>This details the distribution of the individual schools budget through the agreed 2023/24 funding formula from the Early Years block of the Dedicated Schools Grant (DSG) funding.</t>
  </si>
  <si>
    <r>
      <rPr>
        <b/>
        <sz val="12"/>
        <color rgb="FF000000"/>
        <rFont val="Calibri"/>
      </rPr>
      <t xml:space="preserve">2. </t>
    </r>
    <r>
      <rPr>
        <sz val="12"/>
        <color rgb="FF000000"/>
        <rFont val="Calibri"/>
      </rPr>
      <t>For 2023/24, the Government will financially support an increase in supplementary funding for Maintained Nursery Schools.  This is an important step forward for MNS and is only the second year of increased hourly rate funding since 2016/17. The Local Authority has worked the increased funding into the Maintained Nursery School supplementary rate, which is to be applied across universal and extended hours.  MNS are advised to continue scenario planning.</t>
    </r>
  </si>
  <si>
    <t>The DfE have confirmed that the Maintained Nursery Schools Teachers’ Pay and Pension Grant (TPPG) additional costs will be included in the supplementary funding and not paid by a separate grant as in previous years.  The TPPG funding is calculated based on an hourly rate for the entire 3- and 4-year-old hours being delivered and the annual monetary value received by central Government. For transparency, the TPPG allocations will be shown separately within the 2023/24 budget calculations. The overall hourly rate for Maintained Nursery Schools is £7.30p, of which TPPG is £0.35p of this value. The overall funding for Maintained Nursery Schools is received based on actual participation levels (as is the case now) from the data submitted in the Early Years hub.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</si>
</sst>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5" formatCode="&quot;£&quot;#,##0;\-&quot;£&quot;#,##0"/>
    <numFmt numFmtId="6" formatCode="&quot;£&quot;#,##0;[Red]\-&quot;£&quot;#,##0"/>
    <numFmt numFmtId="44" formatCode="_-&quot;£&quot;* #,##0.00_-;\-&quot;£&quot;* #,##0.00_-;_-&quot;£&quot;* &quot;-&quot;??_-;_-@_-"/>
    <numFmt numFmtId="43" formatCode="_-* #,##0.00_-;\-* #,##0.00_-;_-* &quot;-&quot;??_-;_-@_-"/>
    <numFmt numFmtId="164" formatCode="&quot;£&quot;#,##0.00"/>
    <numFmt numFmtId="165" formatCode="&quot;£&quot;#,##0"/>
    <numFmt numFmtId="166" formatCode="0_)"/>
    <numFmt numFmtId="167" formatCode="0.00_)"/>
    <numFmt numFmtId="168" formatCode="0000"/>
    <numFmt numFmtId="169" formatCode="_-* #,##0_-;\-* #,##0_-;_-* &quot;-&quot;??_-;_-@_-"/>
    <numFmt numFmtId="170" formatCode="0.0"/>
  </numFmts>
  <fonts count="33" x14ac:knownFonts="1">
    <font>
      <sz val="11"/>
      <color theme="1"/>
      <name val="Calibri"/>
      <family val="2"/>
      <scheme val="minor"/>
    </font>
    <font>
      <sz val="11"/>
      <color theme="1"/>
      <name val="Calibri"/>
      <family val="2"/>
      <scheme val="minor"/>
    </font>
    <font>
      <sz val="10"/>
      <name val="Arial"/>
      <family val="2"/>
    </font>
    <font>
      <sz val="10"/>
      <name val="MS Sans Serif"/>
      <family val="2"/>
    </font>
    <font>
      <sz val="10"/>
      <color indexed="8"/>
      <name val="MS Sans Serif"/>
      <family val="2"/>
    </font>
    <font>
      <b/>
      <sz val="9"/>
      <color indexed="8"/>
      <name val="Arial"/>
      <family val="2"/>
    </font>
    <font>
      <sz val="9"/>
      <color indexed="8"/>
      <name val="Arial"/>
      <family val="2"/>
    </font>
    <font>
      <sz val="11"/>
      <color indexed="8"/>
      <name val="Calibri"/>
      <family val="2"/>
    </font>
    <font>
      <sz val="10"/>
      <name val="Arial"/>
      <family val="2"/>
    </font>
    <font>
      <sz val="12"/>
      <color theme="1"/>
      <name val="Calibri"/>
      <family val="2"/>
      <scheme val="minor"/>
    </font>
    <font>
      <b/>
      <sz val="12"/>
      <name val="Calibri"/>
      <family val="2"/>
      <scheme val="minor"/>
    </font>
    <font>
      <sz val="12"/>
      <color indexed="10"/>
      <name val="Calibri"/>
      <family val="2"/>
      <scheme val="minor"/>
    </font>
    <font>
      <sz val="12"/>
      <name val="Calibri"/>
      <family val="2"/>
      <scheme val="minor"/>
    </font>
    <font>
      <b/>
      <sz val="12"/>
      <color theme="1"/>
      <name val="Calibri"/>
      <family val="2"/>
      <scheme val="minor"/>
    </font>
    <font>
      <sz val="12"/>
      <color rgb="FF000000"/>
      <name val="Calibri"/>
      <family val="2"/>
      <scheme val="minor"/>
    </font>
    <font>
      <b/>
      <sz val="12"/>
      <color indexed="9"/>
      <name val="Calibri"/>
      <family val="2"/>
      <scheme val="minor"/>
    </font>
    <font>
      <sz val="12"/>
      <color indexed="12"/>
      <name val="Calibri"/>
      <family val="2"/>
      <scheme val="minor"/>
    </font>
    <font>
      <b/>
      <sz val="12"/>
      <color indexed="12"/>
      <name val="Calibri"/>
      <family val="2"/>
      <scheme val="minor"/>
    </font>
    <font>
      <sz val="12"/>
      <color indexed="9"/>
      <name val="Calibri"/>
      <family val="2"/>
      <scheme val="minor"/>
    </font>
    <font>
      <sz val="12"/>
      <color rgb="FFFF0000"/>
      <name val="Calibri"/>
      <family val="2"/>
      <scheme val="minor"/>
    </font>
    <font>
      <sz val="12"/>
      <color indexed="8"/>
      <name val="Calibri"/>
      <family val="2"/>
      <scheme val="minor"/>
    </font>
    <font>
      <u/>
      <sz val="12"/>
      <name val="Calibri"/>
      <family val="2"/>
      <scheme val="minor"/>
    </font>
    <font>
      <b/>
      <u/>
      <sz val="12"/>
      <name val="Calibri"/>
      <family val="2"/>
      <scheme val="minor"/>
    </font>
    <font>
      <b/>
      <sz val="12"/>
      <color rgb="FF000000"/>
      <name val="Calibri"/>
      <family val="2"/>
      <scheme val="minor"/>
    </font>
    <font>
      <b/>
      <sz val="12"/>
      <color indexed="8"/>
      <name val="Calibri"/>
      <family val="2"/>
      <scheme val="minor"/>
    </font>
    <font>
      <b/>
      <u/>
      <sz val="12"/>
      <color theme="1"/>
      <name val="Calibri"/>
      <family val="2"/>
      <scheme val="minor"/>
    </font>
    <font>
      <u/>
      <sz val="12"/>
      <color theme="1"/>
      <name val="Calibri"/>
      <family val="2"/>
      <scheme val="minor"/>
    </font>
    <font>
      <i/>
      <sz val="12"/>
      <color theme="1"/>
      <name val="Calibri"/>
      <family val="2"/>
      <scheme val="minor"/>
    </font>
    <font>
      <sz val="12"/>
      <color rgb="FF000000"/>
      <name val="Calibri"/>
      <family val="2"/>
    </font>
    <font>
      <b/>
      <i/>
      <sz val="12"/>
      <name val="Calibri"/>
      <family val="2"/>
      <scheme val="minor"/>
    </font>
    <font>
      <b/>
      <sz val="12"/>
      <color rgb="FF000000"/>
      <name val="Calibri"/>
    </font>
    <font>
      <sz val="12"/>
      <color rgb="FF000000"/>
      <name val="Calibri"/>
    </font>
    <font>
      <sz val="12"/>
      <color theme="1"/>
      <name val="Calibri"/>
    </font>
  </fonts>
  <fills count="10">
    <fill>
      <patternFill patternType="none"/>
    </fill>
    <fill>
      <patternFill patternType="gray125"/>
    </fill>
    <fill>
      <patternFill patternType="solid">
        <fgColor indexed="50"/>
        <bgColor indexed="9"/>
      </patternFill>
    </fill>
    <fill>
      <patternFill patternType="solid">
        <fgColor indexed="9"/>
        <bgColor indexed="9"/>
      </patternFill>
    </fill>
    <fill>
      <patternFill patternType="solid">
        <fgColor indexed="43"/>
        <bgColor indexed="64"/>
      </patternFill>
    </fill>
    <fill>
      <patternFill patternType="solid">
        <fgColor indexed="41"/>
        <bgColor indexed="64"/>
      </patternFill>
    </fill>
    <fill>
      <patternFill patternType="solid">
        <fgColor theme="0" tint="-0.14999847407452621"/>
        <bgColor indexed="64"/>
      </patternFill>
    </fill>
    <fill>
      <patternFill patternType="solid">
        <fgColor rgb="FFF0F0F4"/>
        <bgColor rgb="FFFFFFFF"/>
      </patternFill>
    </fill>
    <fill>
      <patternFill patternType="solid">
        <fgColor rgb="FFFFFFFF"/>
        <bgColor rgb="FFFFFFFF"/>
      </patternFill>
    </fill>
    <fill>
      <patternFill patternType="solid">
        <fgColor rgb="FFFFFF00"/>
        <bgColor indexed="64"/>
      </patternFill>
    </fill>
  </fills>
  <borders count="5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style="double">
        <color indexed="64"/>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style="thin">
        <color rgb="FF000000"/>
      </left>
      <right style="thin">
        <color rgb="FF000000"/>
      </right>
      <top style="thin">
        <color rgb="FF000000"/>
      </top>
      <bottom style="thin">
        <color rgb="FF000000"/>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thin">
        <color rgb="FF000000"/>
      </left>
      <right style="thin">
        <color rgb="FF000000"/>
      </right>
      <top/>
      <bottom style="thin">
        <color rgb="FF000000"/>
      </bottom>
      <diagonal/>
    </border>
    <border>
      <left style="thin">
        <color indexed="8"/>
      </left>
      <right style="thin">
        <color indexed="8"/>
      </right>
      <top/>
      <bottom/>
      <diagonal/>
    </border>
    <border>
      <left style="thin">
        <color rgb="FF000000"/>
      </left>
      <right style="thin">
        <color rgb="FF000000"/>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rgb="FF000000"/>
      </right>
      <top/>
      <bottom/>
      <diagonal/>
    </border>
    <border>
      <left/>
      <right style="medium">
        <color indexed="64"/>
      </right>
      <top/>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diagonal/>
    </border>
    <border>
      <left style="thick">
        <color indexed="64"/>
      </left>
      <right style="medium">
        <color indexed="64"/>
      </right>
      <top style="thick">
        <color indexed="64"/>
      </top>
      <bottom style="thin">
        <color indexed="64"/>
      </bottom>
      <diagonal/>
    </border>
    <border>
      <left style="thick">
        <color indexed="64"/>
      </left>
      <right style="medium">
        <color indexed="64"/>
      </right>
      <top style="thin">
        <color indexed="64"/>
      </top>
      <bottom style="thin">
        <color indexed="64"/>
      </bottom>
      <diagonal/>
    </border>
    <border>
      <left style="thick">
        <color indexed="64"/>
      </left>
      <right style="medium">
        <color indexed="64"/>
      </right>
      <top style="thin">
        <color indexed="64"/>
      </top>
      <bottom style="medium">
        <color indexed="64"/>
      </bottom>
      <diagonal/>
    </border>
    <border>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s>
  <cellStyleXfs count="56">
    <xf numFmtId="0" fontId="0" fillId="0" borderId="0"/>
    <xf numFmtId="43" fontId="1" fillId="0" borderId="0" applyFont="0" applyFill="0" applyBorder="0" applyAlignment="0" applyProtection="0"/>
    <xf numFmtId="0" fontId="3" fillId="0" borderId="0"/>
    <xf numFmtId="0" fontId="4" fillId="0" borderId="0"/>
    <xf numFmtId="0" fontId="2" fillId="0" borderId="0"/>
    <xf numFmtId="0" fontId="2" fillId="0" borderId="0"/>
    <xf numFmtId="0" fontId="2"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7"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7"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0" fontId="8" fillId="0" borderId="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cellStyleXfs>
  <cellXfs count="190">
    <xf numFmtId="0" fontId="0" fillId="0" borderId="0" xfId="0"/>
    <xf numFmtId="49" fontId="5" fillId="2" borderId="17" xfId="0" applyNumberFormat="1" applyFont="1" applyFill="1" applyBorder="1" applyAlignment="1">
      <alignment horizontal="center" vertical="center" wrapText="1"/>
    </xf>
    <xf numFmtId="1" fontId="6" fillId="3" borderId="17" xfId="0" applyNumberFormat="1" applyFont="1" applyFill="1" applyBorder="1" applyAlignment="1">
      <alignment horizontal="center"/>
    </xf>
    <xf numFmtId="49" fontId="6" fillId="3" borderId="17" xfId="0" applyNumberFormat="1" applyFont="1" applyFill="1" applyBorder="1" applyAlignment="1">
      <alignment horizontal="center"/>
    </xf>
    <xf numFmtId="49" fontId="6" fillId="3" borderId="17" xfId="0" applyNumberFormat="1" applyFont="1" applyFill="1" applyBorder="1" applyAlignment="1">
      <alignment horizontal="left"/>
    </xf>
    <xf numFmtId="0" fontId="9" fillId="0" borderId="0" xfId="0" applyFont="1" applyAlignment="1">
      <alignment horizontal="left"/>
    </xf>
    <xf numFmtId="0" fontId="10" fillId="0" borderId="0" xfId="0" applyFont="1" applyAlignment="1">
      <alignment horizontal="left"/>
    </xf>
    <xf numFmtId="0" fontId="12" fillId="0" borderId="0" xfId="0" applyFont="1" applyAlignment="1">
      <alignment horizontal="left"/>
    </xf>
    <xf numFmtId="0" fontId="12" fillId="0" borderId="15" xfId="2" applyFont="1" applyBorder="1" applyAlignment="1" applyProtection="1">
      <alignment horizontal="left"/>
      <protection hidden="1"/>
    </xf>
    <xf numFmtId="0" fontId="10" fillId="0" borderId="15" xfId="2" applyFont="1" applyBorder="1" applyAlignment="1" applyProtection="1">
      <alignment horizontal="left"/>
      <protection hidden="1"/>
    </xf>
    <xf numFmtId="0" fontId="10" fillId="0" borderId="0" xfId="2" applyFont="1" applyAlignment="1" applyProtection="1">
      <alignment horizontal="left"/>
      <protection hidden="1"/>
    </xf>
    <xf numFmtId="0" fontId="10" fillId="0" borderId="1" xfId="2" applyFont="1" applyBorder="1" applyAlignment="1" applyProtection="1">
      <alignment horizontal="left"/>
      <protection hidden="1"/>
    </xf>
    <xf numFmtId="0" fontId="10" fillId="0" borderId="2" xfId="2" applyFont="1" applyBorder="1" applyAlignment="1" applyProtection="1">
      <alignment horizontal="left"/>
      <protection hidden="1"/>
    </xf>
    <xf numFmtId="169" fontId="10" fillId="0" borderId="2" xfId="1" applyNumberFormat="1" applyFont="1" applyFill="1" applyBorder="1" applyAlignment="1" applyProtection="1">
      <alignment horizontal="left"/>
      <protection hidden="1"/>
    </xf>
    <xf numFmtId="0" fontId="12" fillId="0" borderId="2" xfId="2" applyFont="1" applyBorder="1" applyAlignment="1" applyProtection="1">
      <alignment horizontal="left"/>
      <protection hidden="1"/>
    </xf>
    <xf numFmtId="0" fontId="12" fillId="0" borderId="4" xfId="2" applyFont="1" applyBorder="1" applyAlignment="1" applyProtection="1">
      <alignment horizontal="left"/>
      <protection hidden="1"/>
    </xf>
    <xf numFmtId="0" fontId="12" fillId="0" borderId="0" xfId="2" applyFont="1" applyAlignment="1" applyProtection="1">
      <alignment horizontal="left"/>
      <protection hidden="1"/>
    </xf>
    <xf numFmtId="169" fontId="12" fillId="0" borderId="0" xfId="1" applyNumberFormat="1" applyFont="1" applyFill="1" applyBorder="1" applyAlignment="1" applyProtection="1">
      <alignment horizontal="left"/>
      <protection hidden="1"/>
    </xf>
    <xf numFmtId="169" fontId="10" fillId="0" borderId="0" xfId="1" applyNumberFormat="1" applyFont="1" applyBorder="1" applyAlignment="1" applyProtection="1">
      <alignment horizontal="left"/>
      <protection hidden="1"/>
    </xf>
    <xf numFmtId="0" fontId="12" fillId="0" borderId="6" xfId="2" applyFont="1" applyBorder="1" applyAlignment="1" applyProtection="1">
      <alignment horizontal="left"/>
      <protection hidden="1"/>
    </xf>
    <xf numFmtId="0" fontId="12" fillId="0" borderId="7" xfId="2" applyFont="1" applyBorder="1" applyAlignment="1" applyProtection="1">
      <alignment horizontal="left"/>
      <protection hidden="1"/>
    </xf>
    <xf numFmtId="0" fontId="9" fillId="0" borderId="0" xfId="0" applyFont="1" applyAlignment="1" applyProtection="1">
      <alignment horizontal="left"/>
      <protection hidden="1"/>
    </xf>
    <xf numFmtId="0" fontId="15" fillId="0" borderId="0" xfId="2" applyFont="1" applyAlignment="1" applyProtection="1">
      <alignment horizontal="left"/>
      <protection hidden="1"/>
    </xf>
    <xf numFmtId="166" fontId="12" fillId="0" borderId="0" xfId="0" applyNumberFormat="1" applyFont="1" applyAlignment="1" applyProtection="1">
      <alignment horizontal="left"/>
      <protection locked="0" hidden="1"/>
    </xf>
    <xf numFmtId="167" fontId="16" fillId="0" borderId="0" xfId="0" applyNumberFormat="1" applyFont="1" applyAlignment="1" applyProtection="1">
      <alignment horizontal="left"/>
      <protection locked="0" hidden="1"/>
    </xf>
    <xf numFmtId="166" fontId="16" fillId="0" borderId="0" xfId="0" applyNumberFormat="1" applyFont="1" applyAlignment="1" applyProtection="1">
      <alignment horizontal="left"/>
      <protection locked="0" hidden="1"/>
    </xf>
    <xf numFmtId="4" fontId="12" fillId="0" borderId="0" xfId="2" applyNumberFormat="1" applyFont="1" applyAlignment="1" applyProtection="1">
      <alignment horizontal="left"/>
      <protection hidden="1"/>
    </xf>
    <xf numFmtId="167" fontId="10" fillId="0" borderId="0" xfId="0" applyNumberFormat="1" applyFont="1" applyAlignment="1" applyProtection="1">
      <alignment horizontal="left"/>
      <protection locked="0" hidden="1"/>
    </xf>
    <xf numFmtId="0" fontId="10" fillId="0" borderId="0" xfId="0" applyFont="1" applyAlignment="1" applyProtection="1">
      <alignment horizontal="left"/>
      <protection hidden="1"/>
    </xf>
    <xf numFmtId="167" fontId="17" fillId="0" borderId="0" xfId="0" applyNumberFormat="1" applyFont="1" applyAlignment="1" applyProtection="1">
      <alignment horizontal="left"/>
      <protection hidden="1"/>
    </xf>
    <xf numFmtId="168" fontId="10" fillId="0" borderId="0" xfId="2" applyNumberFormat="1" applyFont="1" applyAlignment="1" applyProtection="1">
      <alignment horizontal="left"/>
      <protection locked="0" hidden="1"/>
    </xf>
    <xf numFmtId="2" fontId="12" fillId="0" borderId="0" xfId="2" applyNumberFormat="1" applyFont="1" applyAlignment="1" applyProtection="1">
      <alignment horizontal="left"/>
      <protection hidden="1"/>
    </xf>
    <xf numFmtId="0" fontId="12" fillId="0" borderId="0" xfId="2" applyFont="1" applyAlignment="1" applyProtection="1">
      <alignment horizontal="left"/>
      <protection locked="0" hidden="1"/>
    </xf>
    <xf numFmtId="164" fontId="12" fillId="0" borderId="14" xfId="0" applyNumberFormat="1" applyFont="1" applyBorder="1" applyAlignment="1" applyProtection="1">
      <alignment horizontal="left"/>
      <protection hidden="1"/>
    </xf>
    <xf numFmtId="164" fontId="10" fillId="0" borderId="14" xfId="0" applyNumberFormat="1" applyFont="1" applyBorder="1" applyAlignment="1" applyProtection="1">
      <alignment horizontal="left"/>
      <protection hidden="1"/>
    </xf>
    <xf numFmtId="164" fontId="10" fillId="0" borderId="0" xfId="0" applyNumberFormat="1" applyFont="1" applyAlignment="1" applyProtection="1">
      <alignment horizontal="left"/>
      <protection hidden="1"/>
    </xf>
    <xf numFmtId="0" fontId="12" fillId="0" borderId="0" xfId="0" applyFont="1" applyAlignment="1" applyProtection="1">
      <alignment horizontal="left"/>
      <protection hidden="1"/>
    </xf>
    <xf numFmtId="0" fontId="18" fillId="0" borderId="0" xfId="2" applyFont="1" applyAlignment="1" applyProtection="1">
      <alignment horizontal="left"/>
      <protection hidden="1"/>
    </xf>
    <xf numFmtId="3" fontId="12" fillId="0" borderId="0" xfId="2" applyNumberFormat="1" applyFont="1" applyAlignment="1" applyProtection="1">
      <alignment horizontal="left"/>
      <protection hidden="1"/>
    </xf>
    <xf numFmtId="165" fontId="12" fillId="0" borderId="0" xfId="2" applyNumberFormat="1" applyFont="1" applyAlignment="1" applyProtection="1">
      <alignment horizontal="left"/>
      <protection hidden="1"/>
    </xf>
    <xf numFmtId="0" fontId="19" fillId="0" borderId="0" xfId="2" applyFont="1" applyAlignment="1" applyProtection="1">
      <alignment horizontal="left"/>
      <protection hidden="1"/>
    </xf>
    <xf numFmtId="165" fontId="18" fillId="0" borderId="0" xfId="2" applyNumberFormat="1" applyFont="1" applyAlignment="1" applyProtection="1">
      <alignment horizontal="left"/>
      <protection hidden="1"/>
    </xf>
    <xf numFmtId="165" fontId="12" fillId="0" borderId="10" xfId="2" applyNumberFormat="1" applyFont="1" applyBorder="1" applyAlignment="1" applyProtection="1">
      <alignment horizontal="left"/>
      <protection hidden="1"/>
    </xf>
    <xf numFmtId="6" fontId="12" fillId="0" borderId="0" xfId="2" applyNumberFormat="1" applyFont="1" applyAlignment="1" applyProtection="1">
      <alignment horizontal="left"/>
      <protection hidden="1"/>
    </xf>
    <xf numFmtId="10" fontId="12" fillId="0" borderId="0" xfId="2" applyNumberFormat="1" applyFont="1" applyAlignment="1" applyProtection="1">
      <alignment horizontal="left"/>
      <protection hidden="1"/>
    </xf>
    <xf numFmtId="169" fontId="12" fillId="0" borderId="0" xfId="1" applyNumberFormat="1" applyFont="1" applyBorder="1" applyAlignment="1" applyProtection="1">
      <alignment horizontal="left"/>
      <protection hidden="1"/>
    </xf>
    <xf numFmtId="165" fontId="10" fillId="0" borderId="16" xfId="2" applyNumberFormat="1" applyFont="1" applyBorder="1" applyAlignment="1" applyProtection="1">
      <alignment horizontal="left"/>
      <protection hidden="1"/>
    </xf>
    <xf numFmtId="169" fontId="12" fillId="0" borderId="2" xfId="1" applyNumberFormat="1" applyFont="1" applyFill="1" applyBorder="1" applyAlignment="1" applyProtection="1">
      <alignment horizontal="left"/>
      <protection hidden="1"/>
    </xf>
    <xf numFmtId="0" fontId="10" fillId="0" borderId="3" xfId="2" applyFont="1" applyBorder="1" applyAlignment="1" applyProtection="1">
      <alignment horizontal="left"/>
      <protection hidden="1"/>
    </xf>
    <xf numFmtId="1" fontId="12" fillId="0" borderId="0" xfId="2" applyNumberFormat="1" applyFont="1" applyAlignment="1" applyProtection="1">
      <alignment horizontal="left"/>
      <protection hidden="1"/>
    </xf>
    <xf numFmtId="169" fontId="10" fillId="0" borderId="0" xfId="1" applyNumberFormat="1" applyFont="1" applyFill="1" applyBorder="1" applyAlignment="1" applyProtection="1">
      <alignment horizontal="left"/>
      <protection hidden="1"/>
    </xf>
    <xf numFmtId="0" fontId="12" fillId="0" borderId="5" xfId="2" applyFont="1" applyBorder="1" applyAlignment="1" applyProtection="1">
      <alignment horizontal="left"/>
      <protection hidden="1"/>
    </xf>
    <xf numFmtId="165" fontId="12" fillId="0" borderId="0" xfId="1" applyNumberFormat="1" applyFont="1" applyFill="1" applyBorder="1" applyAlignment="1" applyProtection="1">
      <alignment horizontal="left"/>
      <protection hidden="1"/>
    </xf>
    <xf numFmtId="165" fontId="12" fillId="0" borderId="5" xfId="2" applyNumberFormat="1" applyFont="1" applyBorder="1" applyAlignment="1" applyProtection="1">
      <alignment horizontal="left"/>
      <protection hidden="1"/>
    </xf>
    <xf numFmtId="3" fontId="10" fillId="0" borderId="0" xfId="2" applyNumberFormat="1" applyFont="1" applyAlignment="1" applyProtection="1">
      <alignment horizontal="left"/>
      <protection hidden="1"/>
    </xf>
    <xf numFmtId="4" fontId="12" fillId="0" borderId="7" xfId="2" applyNumberFormat="1" applyFont="1" applyBorder="1" applyAlignment="1" applyProtection="1">
      <alignment horizontal="left"/>
      <protection hidden="1"/>
    </xf>
    <xf numFmtId="165" fontId="10" fillId="0" borderId="8" xfId="2" applyNumberFormat="1" applyFont="1" applyBorder="1" applyAlignment="1" applyProtection="1">
      <alignment horizontal="left"/>
      <protection hidden="1"/>
    </xf>
    <xf numFmtId="3" fontId="20" fillId="0" borderId="0" xfId="3" applyNumberFormat="1" applyFont="1" applyAlignment="1" applyProtection="1">
      <alignment horizontal="left"/>
      <protection hidden="1"/>
    </xf>
    <xf numFmtId="0" fontId="12" fillId="0" borderId="0" xfId="2" applyFont="1" applyAlignment="1" applyProtection="1">
      <alignment horizontal="left" wrapText="1"/>
      <protection hidden="1"/>
    </xf>
    <xf numFmtId="166" fontId="16" fillId="0" borderId="0" xfId="0" applyNumberFormat="1" applyFont="1" applyAlignment="1" applyProtection="1">
      <alignment horizontal="left" wrapText="1"/>
      <protection locked="0" hidden="1"/>
    </xf>
    <xf numFmtId="5" fontId="12" fillId="0" borderId="0" xfId="2" applyNumberFormat="1" applyFont="1" applyAlignment="1" applyProtection="1">
      <alignment horizontal="left" wrapText="1"/>
      <protection hidden="1"/>
    </xf>
    <xf numFmtId="0" fontId="22" fillId="0" borderId="0" xfId="2" applyFont="1" applyAlignment="1" applyProtection="1">
      <alignment horizontal="left"/>
      <protection hidden="1"/>
    </xf>
    <xf numFmtId="170" fontId="10" fillId="0" borderId="0" xfId="2" applyNumberFormat="1" applyFont="1" applyAlignment="1" applyProtection="1">
      <alignment horizontal="left"/>
      <protection hidden="1"/>
    </xf>
    <xf numFmtId="170" fontId="9" fillId="0" borderId="0" xfId="0" applyNumberFormat="1" applyFont="1" applyAlignment="1" applyProtection="1">
      <alignment horizontal="left"/>
      <protection hidden="1"/>
    </xf>
    <xf numFmtId="2" fontId="12" fillId="0" borderId="30" xfId="0" applyNumberFormat="1" applyFont="1" applyBorder="1" applyAlignment="1">
      <alignment horizontal="left" vertical="center"/>
    </xf>
    <xf numFmtId="1" fontId="14" fillId="0" borderId="20" xfId="0" applyNumberFormat="1" applyFont="1" applyBorder="1" applyAlignment="1">
      <alignment horizontal="left" vertical="center"/>
    </xf>
    <xf numFmtId="2" fontId="14" fillId="0" borderId="20" xfId="0" applyNumberFormat="1" applyFont="1" applyBorder="1" applyAlignment="1">
      <alignment horizontal="left" vertical="center"/>
    </xf>
    <xf numFmtId="1" fontId="14" fillId="0" borderId="21" xfId="0" applyNumberFormat="1" applyFont="1" applyBorder="1" applyAlignment="1">
      <alignment horizontal="left" vertical="center"/>
    </xf>
    <xf numFmtId="2" fontId="14" fillId="0" borderId="21" xfId="0" applyNumberFormat="1" applyFont="1" applyBorder="1" applyAlignment="1">
      <alignment horizontal="left" vertical="center"/>
    </xf>
    <xf numFmtId="0" fontId="13" fillId="0" borderId="0" xfId="0" applyFont="1" applyAlignment="1">
      <alignment horizontal="left"/>
    </xf>
    <xf numFmtId="0" fontId="9" fillId="6" borderId="29" xfId="0" applyFont="1" applyFill="1" applyBorder="1" applyAlignment="1">
      <alignment horizontal="left"/>
    </xf>
    <xf numFmtId="0" fontId="9" fillId="0" borderId="20" xfId="0" applyFont="1" applyBorder="1" applyAlignment="1">
      <alignment horizontal="left"/>
    </xf>
    <xf numFmtId="2" fontId="9" fillId="0" borderId="20" xfId="0" applyNumberFormat="1" applyFont="1" applyBorder="1" applyAlignment="1">
      <alignment horizontal="left"/>
    </xf>
    <xf numFmtId="2" fontId="23" fillId="0" borderId="9" xfId="0" applyNumberFormat="1" applyFont="1" applyBorder="1" applyAlignment="1">
      <alignment horizontal="left" wrapText="1"/>
    </xf>
    <xf numFmtId="2" fontId="23" fillId="0" borderId="22" xfId="0" applyNumberFormat="1" applyFont="1" applyBorder="1" applyAlignment="1">
      <alignment horizontal="left" wrapText="1"/>
    </xf>
    <xf numFmtId="2" fontId="23" fillId="0" borderId="23" xfId="0" applyNumberFormat="1" applyFont="1" applyBorder="1" applyAlignment="1">
      <alignment horizontal="left" wrapText="1"/>
    </xf>
    <xf numFmtId="2" fontId="14" fillId="0" borderId="30" xfId="0" applyNumberFormat="1" applyFont="1" applyBorder="1" applyAlignment="1">
      <alignment horizontal="left" vertical="center"/>
    </xf>
    <xf numFmtId="2" fontId="13" fillId="0" borderId="20" xfId="0" applyNumberFormat="1" applyFont="1" applyBorder="1" applyAlignment="1">
      <alignment horizontal="left"/>
    </xf>
    <xf numFmtId="165" fontId="13" fillId="0" borderId="20" xfId="0" applyNumberFormat="1" applyFont="1" applyBorder="1" applyAlignment="1">
      <alignment horizontal="left"/>
    </xf>
    <xf numFmtId="2" fontId="14" fillId="0" borderId="34" xfId="0" applyNumberFormat="1" applyFont="1" applyBorder="1" applyAlignment="1">
      <alignment horizontal="left" vertical="center" wrapText="1"/>
    </xf>
    <xf numFmtId="2" fontId="14" fillId="0" borderId="28" xfId="0" applyNumberFormat="1" applyFont="1" applyBorder="1" applyAlignment="1">
      <alignment horizontal="left" vertical="center" wrapText="1"/>
    </xf>
    <xf numFmtId="2" fontId="23" fillId="0" borderId="25" xfId="0" applyNumberFormat="1" applyFont="1" applyBorder="1" applyAlignment="1">
      <alignment horizontal="left" vertical="center" wrapText="1"/>
    </xf>
    <xf numFmtId="2" fontId="23" fillId="0" borderId="35" xfId="0" applyNumberFormat="1" applyFont="1" applyBorder="1" applyAlignment="1">
      <alignment horizontal="left" vertical="center" wrapText="1"/>
    </xf>
    <xf numFmtId="2" fontId="23" fillId="0" borderId="24" xfId="0" applyNumberFormat="1" applyFont="1" applyBorder="1" applyAlignment="1">
      <alignment horizontal="left" vertical="center" wrapText="1"/>
    </xf>
    <xf numFmtId="165" fontId="13" fillId="0" borderId="21" xfId="0" applyNumberFormat="1" applyFont="1" applyBorder="1" applyAlignment="1">
      <alignment horizontal="left"/>
    </xf>
    <xf numFmtId="4" fontId="9" fillId="0" borderId="0" xfId="0" applyNumberFormat="1" applyFont="1" applyAlignment="1">
      <alignment horizontal="left"/>
    </xf>
    <xf numFmtId="49" fontId="14" fillId="0" borderId="19" xfId="0" applyNumberFormat="1" applyFont="1" applyBorder="1" applyAlignment="1">
      <alignment horizontal="left" vertical="center"/>
    </xf>
    <xf numFmtId="49" fontId="23" fillId="0" borderId="26" xfId="0" applyNumberFormat="1" applyFont="1" applyBorder="1" applyAlignment="1">
      <alignment horizontal="left" vertical="center" wrapText="1"/>
    </xf>
    <xf numFmtId="49" fontId="23" fillId="0" borderId="26" xfId="0" applyNumberFormat="1" applyFont="1" applyBorder="1" applyAlignment="1">
      <alignment horizontal="left" vertical="center"/>
    </xf>
    <xf numFmtId="49" fontId="24" fillId="4" borderId="18" xfId="0" applyNumberFormat="1" applyFont="1" applyFill="1" applyBorder="1" applyAlignment="1">
      <alignment horizontal="left" vertical="center" wrapText="1"/>
    </xf>
    <xf numFmtId="49" fontId="24" fillId="4" borderId="27" xfId="0" applyNumberFormat="1" applyFont="1" applyFill="1" applyBorder="1" applyAlignment="1">
      <alignment horizontal="left" vertical="center" wrapText="1"/>
    </xf>
    <xf numFmtId="0" fontId="14" fillId="0" borderId="0" xfId="0" applyFont="1" applyAlignment="1">
      <alignment horizontal="left"/>
    </xf>
    <xf numFmtId="49" fontId="24" fillId="5" borderId="17" xfId="0" applyNumberFormat="1" applyFont="1" applyFill="1" applyBorder="1" applyAlignment="1">
      <alignment horizontal="left" vertical="center" wrapText="1"/>
    </xf>
    <xf numFmtId="0" fontId="14" fillId="0" borderId="9" xfId="0" applyFont="1" applyBorder="1" applyAlignment="1">
      <alignment horizontal="left" vertical="center"/>
    </xf>
    <xf numFmtId="165" fontId="14" fillId="0" borderId="9" xfId="0" applyNumberFormat="1" applyFont="1" applyBorder="1" applyAlignment="1">
      <alignment horizontal="left"/>
    </xf>
    <xf numFmtId="165" fontId="23" fillId="0" borderId="9" xfId="0" applyNumberFormat="1" applyFont="1" applyBorder="1" applyAlignment="1">
      <alignment horizontal="left"/>
    </xf>
    <xf numFmtId="0" fontId="12" fillId="0" borderId="0" xfId="0" applyFont="1" applyAlignment="1">
      <alignment horizontal="left" wrapText="1"/>
    </xf>
    <xf numFmtId="0" fontId="9" fillId="0" borderId="0" xfId="0" applyFont="1" applyAlignment="1" applyProtection="1">
      <alignment horizontal="left" wrapText="1"/>
      <protection hidden="1"/>
    </xf>
    <xf numFmtId="0" fontId="9" fillId="0" borderId="3" xfId="0" applyFont="1" applyBorder="1"/>
    <xf numFmtId="0" fontId="9" fillId="0" borderId="5" xfId="0" applyFont="1" applyBorder="1"/>
    <xf numFmtId="0" fontId="9" fillId="0" borderId="8" xfId="0" applyFont="1" applyBorder="1"/>
    <xf numFmtId="2" fontId="13" fillId="0" borderId="38" xfId="0" applyNumberFormat="1" applyFont="1" applyBorder="1" applyAlignment="1">
      <alignment horizontal="left" wrapText="1"/>
    </xf>
    <xf numFmtId="165" fontId="13" fillId="0" borderId="39" xfId="0" applyNumberFormat="1" applyFont="1" applyBorder="1" applyAlignment="1">
      <alignment horizontal="left"/>
    </xf>
    <xf numFmtId="165" fontId="13" fillId="0" borderId="40" xfId="0" applyNumberFormat="1" applyFont="1" applyBorder="1" applyAlignment="1">
      <alignment horizontal="left"/>
    </xf>
    <xf numFmtId="165" fontId="13" fillId="0" borderId="41" xfId="0" applyNumberFormat="1" applyFont="1" applyBorder="1" applyAlignment="1">
      <alignment horizontal="left"/>
    </xf>
    <xf numFmtId="165" fontId="13" fillId="0" borderId="9" xfId="0" applyNumberFormat="1" applyFont="1" applyBorder="1" applyAlignment="1">
      <alignment horizontal="left"/>
    </xf>
    <xf numFmtId="165" fontId="13" fillId="0" borderId="37" xfId="0" applyNumberFormat="1" applyFont="1" applyBorder="1" applyAlignment="1">
      <alignment horizontal="left"/>
    </xf>
    <xf numFmtId="0" fontId="25" fillId="0" borderId="0" xfId="0" applyFont="1" applyAlignment="1">
      <alignment horizontal="left"/>
    </xf>
    <xf numFmtId="0" fontId="26" fillId="0" borderId="0" xfId="0" applyFont="1" applyAlignment="1">
      <alignment horizontal="left"/>
    </xf>
    <xf numFmtId="0" fontId="21" fillId="0" borderId="0" xfId="2" applyFont="1" applyAlignment="1" applyProtection="1">
      <alignment horizontal="left"/>
      <protection hidden="1"/>
    </xf>
    <xf numFmtId="3" fontId="9" fillId="0" borderId="36" xfId="0" applyNumberFormat="1" applyFont="1" applyBorder="1" applyAlignment="1">
      <alignment horizontal="left"/>
    </xf>
    <xf numFmtId="3" fontId="9" fillId="0" borderId="9" xfId="0" applyNumberFormat="1" applyFont="1" applyBorder="1" applyAlignment="1">
      <alignment horizontal="left"/>
    </xf>
    <xf numFmtId="165" fontId="9" fillId="0" borderId="0" xfId="0" applyNumberFormat="1" applyFont="1" applyAlignment="1">
      <alignment horizontal="left"/>
    </xf>
    <xf numFmtId="164" fontId="9" fillId="0" borderId="0" xfId="0" applyNumberFormat="1" applyFont="1" applyAlignment="1">
      <alignment horizontal="left"/>
    </xf>
    <xf numFmtId="0" fontId="9" fillId="0" borderId="9" xfId="0" applyFont="1" applyBorder="1" applyAlignment="1">
      <alignment horizontal="left"/>
    </xf>
    <xf numFmtId="0" fontId="9" fillId="0" borderId="17" xfId="0" applyFont="1" applyBorder="1" applyAlignment="1">
      <alignment horizontal="left"/>
    </xf>
    <xf numFmtId="0" fontId="14" fillId="0" borderId="0" xfId="0" applyFont="1" applyAlignment="1">
      <alignment wrapText="1"/>
    </xf>
    <xf numFmtId="0" fontId="27" fillId="0" borderId="0" xfId="0" applyFont="1" applyAlignment="1">
      <alignment horizontal="left"/>
    </xf>
    <xf numFmtId="165" fontId="13" fillId="0" borderId="0" xfId="0" applyNumberFormat="1" applyFont="1" applyAlignment="1">
      <alignment horizontal="left"/>
    </xf>
    <xf numFmtId="0" fontId="28" fillId="7" borderId="42" xfId="0" applyFont="1" applyFill="1" applyBorder="1" applyAlignment="1">
      <alignment horizontal="center"/>
    </xf>
    <xf numFmtId="0" fontId="28" fillId="8" borderId="42" xfId="0" applyFont="1" applyFill="1" applyBorder="1" applyAlignment="1">
      <alignment horizontal="center"/>
    </xf>
    <xf numFmtId="3" fontId="9" fillId="0" borderId="0" xfId="0" applyNumberFormat="1" applyFont="1" applyAlignment="1">
      <alignment horizontal="left"/>
    </xf>
    <xf numFmtId="0" fontId="14" fillId="9" borderId="19" xfId="0" applyFont="1" applyFill="1" applyBorder="1" applyAlignment="1">
      <alignment horizontal="left" vertical="center"/>
    </xf>
    <xf numFmtId="0" fontId="10" fillId="0" borderId="0" xfId="0" applyFont="1" applyBorder="1" applyAlignment="1">
      <alignment wrapText="1"/>
    </xf>
    <xf numFmtId="0" fontId="12" fillId="0" borderId="0" xfId="0" applyFont="1" applyBorder="1" applyAlignment="1">
      <alignment wrapText="1"/>
    </xf>
    <xf numFmtId="0" fontId="9" fillId="0" borderId="43" xfId="0" applyFont="1" applyBorder="1"/>
    <xf numFmtId="0" fontId="9" fillId="0" borderId="44" xfId="0" applyFont="1" applyBorder="1"/>
    <xf numFmtId="0" fontId="9" fillId="0" borderId="45" xfId="0" applyFont="1" applyBorder="1"/>
    <xf numFmtId="0" fontId="29" fillId="0" borderId="46" xfId="0" applyFont="1" applyBorder="1"/>
    <xf numFmtId="0" fontId="27" fillId="0" borderId="0" xfId="0" applyFont="1" applyBorder="1"/>
    <xf numFmtId="0" fontId="9" fillId="0" borderId="0" xfId="0" applyFont="1" applyBorder="1"/>
    <xf numFmtId="0" fontId="9" fillId="0" borderId="47" xfId="0" applyFont="1" applyBorder="1"/>
    <xf numFmtId="0" fontId="10" fillId="0" borderId="46" xfId="0" applyFont="1" applyBorder="1"/>
    <xf numFmtId="0" fontId="22" fillId="0" borderId="46" xfId="0" applyFont="1" applyBorder="1"/>
    <xf numFmtId="0" fontId="9" fillId="0" borderId="46" xfId="0" applyFont="1" applyBorder="1"/>
    <xf numFmtId="0" fontId="12" fillId="0" borderId="46" xfId="0" applyFont="1" applyBorder="1" applyAlignment="1"/>
    <xf numFmtId="0" fontId="12" fillId="0" borderId="0" xfId="0" applyFont="1" applyBorder="1" applyAlignment="1"/>
    <xf numFmtId="0" fontId="12" fillId="0" borderId="47" xfId="0" applyFont="1" applyBorder="1" applyAlignment="1"/>
    <xf numFmtId="0" fontId="10" fillId="0" borderId="46" xfId="0" applyFont="1" applyBorder="1" applyAlignment="1">
      <alignment wrapText="1"/>
    </xf>
    <xf numFmtId="0" fontId="10" fillId="0" borderId="47" xfId="0" applyFont="1" applyBorder="1" applyAlignment="1">
      <alignment wrapText="1"/>
    </xf>
    <xf numFmtId="0" fontId="12" fillId="0" borderId="46" xfId="0" applyFont="1" applyBorder="1" applyAlignment="1">
      <alignment wrapText="1"/>
    </xf>
    <xf numFmtId="0" fontId="12" fillId="0" borderId="47" xfId="0" applyFont="1" applyBorder="1" applyAlignment="1">
      <alignment wrapText="1"/>
    </xf>
    <xf numFmtId="0" fontId="25" fillId="0" borderId="46" xfId="0" applyFont="1" applyBorder="1"/>
    <xf numFmtId="0" fontId="9" fillId="0" borderId="0" xfId="0" applyFont="1" applyBorder="1" applyAlignment="1">
      <alignment wrapText="1"/>
    </xf>
    <xf numFmtId="0" fontId="9" fillId="0" borderId="47" xfId="0" applyFont="1" applyBorder="1" applyAlignment="1">
      <alignment wrapText="1"/>
    </xf>
    <xf numFmtId="0" fontId="9" fillId="0" borderId="48" xfId="0" applyFont="1" applyBorder="1"/>
    <xf numFmtId="0" fontId="9" fillId="0" borderId="49" xfId="0" applyFont="1" applyBorder="1"/>
    <xf numFmtId="0" fontId="9" fillId="0" borderId="42" xfId="0" applyFont="1" applyBorder="1"/>
    <xf numFmtId="0" fontId="9" fillId="0" borderId="46" xfId="0" applyFont="1" applyBorder="1" applyAlignment="1">
      <alignment horizontal="left"/>
    </xf>
    <xf numFmtId="0" fontId="9" fillId="0" borderId="0" xfId="0" applyFont="1" applyBorder="1" applyAlignment="1">
      <alignment horizontal="left"/>
    </xf>
    <xf numFmtId="0" fontId="9" fillId="0" borderId="47" xfId="0" applyFont="1" applyBorder="1" applyAlignment="1">
      <alignment horizontal="left"/>
    </xf>
    <xf numFmtId="0" fontId="11" fillId="0" borderId="46" xfId="0" applyFont="1" applyBorder="1" applyAlignment="1">
      <alignment horizontal="left"/>
    </xf>
    <xf numFmtId="0" fontId="11" fillId="0" borderId="0" xfId="0" applyFont="1" applyBorder="1" applyAlignment="1">
      <alignment horizontal="left"/>
    </xf>
    <xf numFmtId="0" fontId="11" fillId="0" borderId="47" xfId="0" applyFont="1" applyBorder="1" applyAlignment="1">
      <alignment horizontal="left"/>
    </xf>
    <xf numFmtId="0" fontId="12" fillId="0" borderId="46" xfId="0" applyFont="1" applyBorder="1" applyAlignment="1">
      <alignment horizontal="left"/>
    </xf>
    <xf numFmtId="0" fontId="12" fillId="0" borderId="0" xfId="0" applyFont="1" applyBorder="1" applyAlignment="1">
      <alignment horizontal="left"/>
    </xf>
    <xf numFmtId="0" fontId="12" fillId="0" borderId="47" xfId="0" applyFont="1" applyBorder="1" applyAlignment="1">
      <alignment horizontal="left"/>
    </xf>
    <xf numFmtId="0" fontId="10" fillId="0" borderId="46" xfId="0" applyFont="1" applyBorder="1" applyAlignment="1">
      <alignment wrapText="1"/>
    </xf>
    <xf numFmtId="0" fontId="13" fillId="0" borderId="0" xfId="0" applyFont="1" applyBorder="1" applyAlignment="1">
      <alignment wrapText="1"/>
    </xf>
    <xf numFmtId="0" fontId="13" fillId="0" borderId="47" xfId="0" applyFont="1" applyBorder="1" applyAlignment="1">
      <alignment wrapText="1"/>
    </xf>
    <xf numFmtId="0" fontId="10" fillId="0" borderId="46" xfId="0" applyFont="1" applyBorder="1" applyAlignment="1">
      <alignment horizontal="left" wrapText="1"/>
    </xf>
    <xf numFmtId="0" fontId="10" fillId="0" borderId="0" xfId="0" applyFont="1" applyBorder="1" applyAlignment="1">
      <alignment horizontal="left" wrapText="1"/>
    </xf>
    <xf numFmtId="0" fontId="10" fillId="0" borderId="47" xfId="0" applyFont="1" applyBorder="1" applyAlignment="1">
      <alignment horizontal="left" wrapText="1"/>
    </xf>
    <xf numFmtId="0" fontId="30" fillId="0" borderId="46" xfId="0" applyFont="1" applyBorder="1" applyAlignment="1">
      <alignment horizontal="left" wrapText="1"/>
    </xf>
    <xf numFmtId="0" fontId="30" fillId="0" borderId="0" xfId="0" applyFont="1" applyBorder="1" applyAlignment="1">
      <alignment horizontal="left" wrapText="1"/>
    </xf>
    <xf numFmtId="0" fontId="30" fillId="0" borderId="47" xfId="0" applyFont="1" applyBorder="1" applyAlignment="1">
      <alignment horizontal="left" wrapText="1"/>
    </xf>
    <xf numFmtId="0" fontId="12" fillId="0" borderId="46" xfId="0" applyFont="1" applyBorder="1" applyAlignment="1">
      <alignment horizontal="left" wrapText="1"/>
    </xf>
    <xf numFmtId="0" fontId="12" fillId="0" borderId="0" xfId="0" applyFont="1" applyBorder="1" applyAlignment="1">
      <alignment horizontal="left" wrapText="1"/>
    </xf>
    <xf numFmtId="0" fontId="12" fillId="0" borderId="47" xfId="0" applyFont="1" applyBorder="1" applyAlignment="1">
      <alignment horizontal="left" wrapText="1"/>
    </xf>
    <xf numFmtId="0" fontId="32" fillId="0" borderId="46" xfId="0" applyFont="1" applyBorder="1" applyAlignment="1">
      <alignment horizontal="left" wrapText="1"/>
    </xf>
    <xf numFmtId="0" fontId="32" fillId="0" borderId="0" xfId="0" applyFont="1" applyBorder="1" applyAlignment="1">
      <alignment horizontal="left" wrapText="1"/>
    </xf>
    <xf numFmtId="0" fontId="32" fillId="0" borderId="47" xfId="0" applyFont="1" applyBorder="1" applyAlignment="1">
      <alignment horizontal="left" wrapText="1"/>
    </xf>
    <xf numFmtId="0" fontId="12" fillId="0" borderId="11" xfId="2" applyFont="1" applyBorder="1" applyAlignment="1" applyProtection="1">
      <alignment horizontal="left"/>
      <protection hidden="1"/>
    </xf>
    <xf numFmtId="0" fontId="12" fillId="0" borderId="12" xfId="2" applyFont="1" applyBorder="1" applyAlignment="1" applyProtection="1">
      <alignment horizontal="left"/>
      <protection hidden="1"/>
    </xf>
    <xf numFmtId="0" fontId="12" fillId="0" borderId="13" xfId="2" applyFont="1" applyBorder="1" applyAlignment="1" applyProtection="1">
      <alignment horizontal="left"/>
      <protection hidden="1"/>
    </xf>
    <xf numFmtId="0" fontId="12" fillId="0" borderId="0" xfId="0" applyFont="1" applyAlignment="1" applyProtection="1">
      <alignment horizontal="left" wrapText="1"/>
      <protection hidden="1"/>
    </xf>
    <xf numFmtId="0" fontId="10" fillId="0" borderId="11" xfId="2" applyFont="1" applyBorder="1" applyAlignment="1" applyProtection="1">
      <alignment horizontal="left"/>
      <protection hidden="1"/>
    </xf>
    <xf numFmtId="0" fontId="10" fillId="0" borderId="12" xfId="2" applyFont="1" applyBorder="1" applyAlignment="1" applyProtection="1">
      <alignment horizontal="left"/>
      <protection hidden="1"/>
    </xf>
    <xf numFmtId="0" fontId="10" fillId="0" borderId="13" xfId="2" applyFont="1" applyBorder="1" applyAlignment="1" applyProtection="1">
      <alignment horizontal="left"/>
      <protection hidden="1"/>
    </xf>
    <xf numFmtId="0" fontId="12" fillId="0" borderId="0" xfId="2" applyFont="1" applyAlignment="1" applyProtection="1">
      <alignment horizontal="left" wrapText="1"/>
      <protection hidden="1"/>
    </xf>
    <xf numFmtId="0" fontId="12" fillId="0" borderId="0" xfId="0" applyFont="1" applyAlignment="1">
      <alignment horizontal="left" wrapText="1"/>
    </xf>
    <xf numFmtId="0" fontId="9" fillId="0" borderId="0" xfId="0" applyFont="1" applyAlignment="1" applyProtection="1">
      <alignment horizontal="left" wrapText="1"/>
      <protection hidden="1"/>
    </xf>
    <xf numFmtId="0" fontId="9" fillId="6" borderId="31" xfId="0" applyFont="1" applyFill="1" applyBorder="1" applyAlignment="1">
      <alignment horizontal="left"/>
    </xf>
    <xf numFmtId="0" fontId="9" fillId="6" borderId="32" xfId="0" applyFont="1" applyFill="1" applyBorder="1" applyAlignment="1">
      <alignment horizontal="left"/>
    </xf>
    <xf numFmtId="0" fontId="9" fillId="6" borderId="33" xfId="0" applyFont="1" applyFill="1" applyBorder="1" applyAlignment="1">
      <alignment horizontal="left"/>
    </xf>
    <xf numFmtId="2" fontId="23" fillId="0" borderId="23" xfId="0" applyNumberFormat="1" applyFont="1" applyBorder="1" applyAlignment="1">
      <alignment horizontal="left" wrapText="1"/>
    </xf>
    <xf numFmtId="0" fontId="13" fillId="0" borderId="9" xfId="0" applyFont="1" applyBorder="1" applyAlignment="1">
      <alignment horizontal="left" wrapText="1"/>
    </xf>
    <xf numFmtId="2" fontId="23" fillId="0" borderId="9" xfId="0" applyNumberFormat="1" applyFont="1" applyBorder="1" applyAlignment="1">
      <alignment horizontal="left" wrapText="1"/>
    </xf>
    <xf numFmtId="0" fontId="9" fillId="0" borderId="9" xfId="0" applyFont="1" applyBorder="1" applyAlignment="1">
      <alignment horizontal="left"/>
    </xf>
    <xf numFmtId="0" fontId="9" fillId="0" borderId="17" xfId="0" applyFont="1" applyBorder="1" applyAlignment="1">
      <alignment horizontal="left"/>
    </xf>
  </cellXfs>
  <cellStyles count="56">
    <cellStyle name="%" xfId="5" xr:uid="{00000000-0005-0000-0000-000000000000}"/>
    <cellStyle name="% 2" xfId="6" xr:uid="{00000000-0005-0000-0000-000001000000}"/>
    <cellStyle name="Comma" xfId="1" builtinId="3"/>
    <cellStyle name="Comma 2" xfId="7" xr:uid="{00000000-0005-0000-0000-000003000000}"/>
    <cellStyle name="Comma 2 2" xfId="8" xr:uid="{00000000-0005-0000-0000-000004000000}"/>
    <cellStyle name="Comma 2 2 2" xfId="41" xr:uid="{7FC75A83-9FA3-41AE-B853-3A3B6FA4981A}"/>
    <cellStyle name="Comma 2 3" xfId="9" xr:uid="{00000000-0005-0000-0000-000005000000}"/>
    <cellStyle name="Comma 2 3 2" xfId="42" xr:uid="{D27F1027-3F56-4F3E-AA3E-7DA36AF69C72}"/>
    <cellStyle name="Comma 2 4" xfId="40" xr:uid="{83ACB703-D133-4FC6-9446-D17B451D082B}"/>
    <cellStyle name="Comma 3" xfId="10" xr:uid="{00000000-0005-0000-0000-000006000000}"/>
    <cellStyle name="Comma 3 2" xfId="11" xr:uid="{00000000-0005-0000-0000-000007000000}"/>
    <cellStyle name="Comma 3 2 2" xfId="44" xr:uid="{22E2C322-EEFE-4376-AD16-49E3D49E1423}"/>
    <cellStyle name="Comma 3 3" xfId="43" xr:uid="{43A77B7B-BF3C-46E4-A3B7-DF731863DD3B}"/>
    <cellStyle name="Comma 4" xfId="12" xr:uid="{00000000-0005-0000-0000-000008000000}"/>
    <cellStyle name="Comma 4 2" xfId="45" xr:uid="{D8271AD6-7FB7-4934-8EA0-E31FE0224F4D}"/>
    <cellStyle name="Comma 5" xfId="13" xr:uid="{00000000-0005-0000-0000-000009000000}"/>
    <cellStyle name="Comma 5 2" xfId="46" xr:uid="{A5739FAF-A745-4351-9127-A4B7EC6DAE27}"/>
    <cellStyle name="Comma 6" xfId="39" xr:uid="{C17C19AE-129C-4F5A-95E7-8C2270391D46}"/>
    <cellStyle name="Currency 2" xfId="14" xr:uid="{00000000-0005-0000-0000-00000A000000}"/>
    <cellStyle name="Currency 2 2" xfId="15" xr:uid="{00000000-0005-0000-0000-00000B000000}"/>
    <cellStyle name="Currency 2 2 2" xfId="48" xr:uid="{404BD4A1-89CC-4AEB-8305-5363D898A88A}"/>
    <cellStyle name="Currency 2 3" xfId="16" xr:uid="{00000000-0005-0000-0000-00000C000000}"/>
    <cellStyle name="Currency 2 3 2" xfId="49" xr:uid="{F71CB063-8081-4C94-9E0F-E23E681C0CFD}"/>
    <cellStyle name="Currency 2 4" xfId="47" xr:uid="{7CD091DE-0EBF-43F8-B2A8-D7271839B318}"/>
    <cellStyle name="Currency 3" xfId="17" xr:uid="{00000000-0005-0000-0000-00000D000000}"/>
    <cellStyle name="Currency 3 2" xfId="18" xr:uid="{00000000-0005-0000-0000-00000E000000}"/>
    <cellStyle name="Currency 3 2 2" xfId="51" xr:uid="{7E84236F-1188-4D9E-A17C-15867EB29957}"/>
    <cellStyle name="Currency 3 3" xfId="19" xr:uid="{00000000-0005-0000-0000-00000F000000}"/>
    <cellStyle name="Currency 3 3 2" xfId="52" xr:uid="{62BFA82E-46F3-4A3A-912E-E46BC9DE4AE6}"/>
    <cellStyle name="Currency 3 4" xfId="50" xr:uid="{3DADC57A-8EBC-40F0-8724-1723FE4D38FB}"/>
    <cellStyle name="Currency 4" xfId="20" xr:uid="{00000000-0005-0000-0000-000010000000}"/>
    <cellStyle name="Currency 4 2" xfId="53" xr:uid="{F7A7F874-0265-4337-915F-5A3561E9EBE2}"/>
    <cellStyle name="Currency 5" xfId="21" xr:uid="{00000000-0005-0000-0000-000011000000}"/>
    <cellStyle name="Currency 5 2" xfId="54" xr:uid="{CEBD7D78-64E8-4B24-8D4B-633713F40A89}"/>
    <cellStyle name="Normal" xfId="0" builtinId="0"/>
    <cellStyle name="Normal 2" xfId="4" xr:uid="{00000000-0005-0000-0000-000013000000}"/>
    <cellStyle name="Normal 2 2" xfId="22" xr:uid="{00000000-0005-0000-0000-000014000000}"/>
    <cellStyle name="Normal 2 3" xfId="23" xr:uid="{00000000-0005-0000-0000-000015000000}"/>
    <cellStyle name="Normal 2_Proforma" xfId="24" xr:uid="{00000000-0005-0000-0000-000016000000}"/>
    <cellStyle name="Normal 3" xfId="25" xr:uid="{00000000-0005-0000-0000-000017000000}"/>
    <cellStyle name="Normal 3 2" xfId="26" xr:uid="{00000000-0005-0000-0000-000018000000}"/>
    <cellStyle name="Normal 4" xfId="27" xr:uid="{00000000-0005-0000-0000-000019000000}"/>
    <cellStyle name="Normal 4 2" xfId="28" xr:uid="{00000000-0005-0000-0000-00001A000000}"/>
    <cellStyle name="Normal 4 3" xfId="29" xr:uid="{00000000-0005-0000-0000-00001B000000}"/>
    <cellStyle name="Normal 4_example school pro-forma" xfId="30" xr:uid="{00000000-0005-0000-0000-00001C000000}"/>
    <cellStyle name="Normal 5" xfId="31" xr:uid="{00000000-0005-0000-0000-00001D000000}"/>
    <cellStyle name="Normal 6" xfId="38" xr:uid="{00000000-0005-0000-0000-00001E000000}"/>
    <cellStyle name="Normal 6 2" xfId="55" xr:uid="{F0414D6B-CD63-42E4-966C-3BD97D7DB041}"/>
    <cellStyle name="Normal 9" xfId="37" xr:uid="{00000000-0005-0000-0000-00001F000000}"/>
    <cellStyle name="Normal_0242 1998-99 ESTIMATE" xfId="2" xr:uid="{00000000-0005-0000-0000-000020000000}"/>
    <cellStyle name="Normal_NOR data PLASC 2002" xfId="3" xr:uid="{00000000-0005-0000-0000-000021000000}"/>
    <cellStyle name="Percent 2" xfId="32" xr:uid="{00000000-0005-0000-0000-000023000000}"/>
    <cellStyle name="Percent 2 2" xfId="33" xr:uid="{00000000-0005-0000-0000-000024000000}"/>
    <cellStyle name="Percent 2 2 2" xfId="34" xr:uid="{00000000-0005-0000-0000-000025000000}"/>
    <cellStyle name="Percent 2 3" xfId="35" xr:uid="{00000000-0005-0000-0000-000026000000}"/>
    <cellStyle name="Percent 3" xfId="36" xr:uid="{00000000-0005-0000-0000-000027000000}"/>
  </cellStyles>
  <dxfs count="0"/>
  <tableStyles count="0" defaultTableStyle="TableStyleMedium2" defaultPivotStyle="PivotStyleLight16"/>
  <colors>
    <mruColors>
      <color rgb="FF35EB3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hyperlink" Target="https://www.gov.uk/help-with-childcare-costs/free-childcare-2-year-olds" TargetMode="External"/><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hyperlink" Target="https://www.gov.uk/get-extra-early-years-funding" TargetMode="External"/><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hyperlink" Target="https://www.gov.uk/30-hours-free-childcare" TargetMode="External"/><Relationship Id="rId5" Type="http://schemas.openxmlformats.org/officeDocument/2006/relationships/image" Target="../media/image5.png"/><Relationship Id="rId10" Type="http://schemas.openxmlformats.org/officeDocument/2006/relationships/hyperlink" Target="https://www.lincolnshire.gov.uk/early-years-education/support-childcare-providers/4?documentId=292&amp;categoryId=20088" TargetMode="External"/><Relationship Id="rId4" Type="http://schemas.openxmlformats.org/officeDocument/2006/relationships/image" Target="../media/image4.png"/><Relationship Id="rId9" Type="http://schemas.openxmlformats.org/officeDocument/2006/relationships/hyperlink" Target="https://lincolnshire.moderngov.co.uk/ieListDocuments.aspx?CId=166&amp;MId=8503&amp;Ver=4"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19051</xdr:rowOff>
    </xdr:from>
    <xdr:to>
      <xdr:col>1</xdr:col>
      <xdr:colOff>9525</xdr:colOff>
      <xdr:row>48</xdr:row>
      <xdr:rowOff>95250</xdr:rowOff>
    </xdr:to>
    <xdr:pic>
      <xdr:nvPicPr>
        <xdr:cNvPr id="2" name="Picture 1">
          <a:extLst>
            <a:ext uri="{FF2B5EF4-FFF2-40B4-BE49-F238E27FC236}">
              <a16:creationId xmlns:a16="http://schemas.microsoft.com/office/drawing/2014/main" id="{AAFC36B1-A021-7B5B-6DEB-A66F97C700B2}"/>
            </a:ext>
          </a:extLst>
        </xdr:cNvPr>
        <xdr:cNvPicPr>
          <a:picLocks noChangeAspect="1"/>
        </xdr:cNvPicPr>
      </xdr:nvPicPr>
      <xdr:blipFill>
        <a:blip xmlns:r="http://schemas.openxmlformats.org/officeDocument/2006/relationships" r:embed="rId1"/>
        <a:stretch>
          <a:fillRect/>
        </a:stretch>
      </xdr:blipFill>
      <xdr:spPr>
        <a:xfrm>
          <a:off x="0" y="19051"/>
          <a:ext cx="6610350" cy="9220199"/>
        </a:xfrm>
        <a:prstGeom prst="rect">
          <a:avLst/>
        </a:prstGeom>
      </xdr:spPr>
    </xdr:pic>
    <xdr:clientData/>
  </xdr:twoCellAnchor>
  <xdr:twoCellAnchor editAs="oneCell">
    <xdr:from>
      <xdr:col>0</xdr:col>
      <xdr:colOff>0</xdr:colOff>
      <xdr:row>49</xdr:row>
      <xdr:rowOff>28576</xdr:rowOff>
    </xdr:from>
    <xdr:to>
      <xdr:col>1</xdr:col>
      <xdr:colOff>19050</xdr:colOff>
      <xdr:row>93</xdr:row>
      <xdr:rowOff>142876</xdr:rowOff>
    </xdr:to>
    <xdr:pic>
      <xdr:nvPicPr>
        <xdr:cNvPr id="3" name="Picture 2">
          <a:extLst>
            <a:ext uri="{FF2B5EF4-FFF2-40B4-BE49-F238E27FC236}">
              <a16:creationId xmlns:a16="http://schemas.microsoft.com/office/drawing/2014/main" id="{F1A32930-1789-F35F-DA36-197BE0B358B8}"/>
            </a:ext>
          </a:extLst>
        </xdr:cNvPr>
        <xdr:cNvPicPr>
          <a:picLocks noChangeAspect="1"/>
        </xdr:cNvPicPr>
      </xdr:nvPicPr>
      <xdr:blipFill>
        <a:blip xmlns:r="http://schemas.openxmlformats.org/officeDocument/2006/relationships" r:embed="rId2"/>
        <a:stretch>
          <a:fillRect/>
        </a:stretch>
      </xdr:blipFill>
      <xdr:spPr>
        <a:xfrm>
          <a:off x="0" y="9363076"/>
          <a:ext cx="6619875" cy="8496300"/>
        </a:xfrm>
        <a:prstGeom prst="rect">
          <a:avLst/>
        </a:prstGeom>
      </xdr:spPr>
    </xdr:pic>
    <xdr:clientData/>
  </xdr:twoCellAnchor>
  <xdr:twoCellAnchor editAs="oneCell">
    <xdr:from>
      <xdr:col>0</xdr:col>
      <xdr:colOff>0</xdr:colOff>
      <xdr:row>94</xdr:row>
      <xdr:rowOff>17319</xdr:rowOff>
    </xdr:from>
    <xdr:to>
      <xdr:col>1</xdr:col>
      <xdr:colOff>25978</xdr:colOff>
      <xdr:row>141</xdr:row>
      <xdr:rowOff>1</xdr:rowOff>
    </xdr:to>
    <xdr:pic>
      <xdr:nvPicPr>
        <xdr:cNvPr id="4" name="Picture 3">
          <a:extLst>
            <a:ext uri="{FF2B5EF4-FFF2-40B4-BE49-F238E27FC236}">
              <a16:creationId xmlns:a16="http://schemas.microsoft.com/office/drawing/2014/main" id="{27F3621C-1B84-83C5-39AB-E2A4259A749C}"/>
            </a:ext>
          </a:extLst>
        </xdr:cNvPr>
        <xdr:cNvPicPr>
          <a:picLocks noChangeAspect="1"/>
        </xdr:cNvPicPr>
      </xdr:nvPicPr>
      <xdr:blipFill>
        <a:blip xmlns:r="http://schemas.openxmlformats.org/officeDocument/2006/relationships" r:embed="rId3"/>
        <a:stretch>
          <a:fillRect/>
        </a:stretch>
      </xdr:blipFill>
      <xdr:spPr>
        <a:xfrm>
          <a:off x="0" y="17924319"/>
          <a:ext cx="6624205" cy="8936182"/>
        </a:xfrm>
        <a:prstGeom prst="rect">
          <a:avLst/>
        </a:prstGeom>
      </xdr:spPr>
    </xdr:pic>
    <xdr:clientData/>
  </xdr:twoCellAnchor>
  <xdr:twoCellAnchor editAs="oneCell">
    <xdr:from>
      <xdr:col>0</xdr:col>
      <xdr:colOff>0</xdr:colOff>
      <xdr:row>141</xdr:row>
      <xdr:rowOff>38100</xdr:rowOff>
    </xdr:from>
    <xdr:to>
      <xdr:col>1</xdr:col>
      <xdr:colOff>25977</xdr:colOff>
      <xdr:row>187</xdr:row>
      <xdr:rowOff>173181</xdr:rowOff>
    </xdr:to>
    <xdr:pic>
      <xdr:nvPicPr>
        <xdr:cNvPr id="5" name="Picture 4">
          <a:extLst>
            <a:ext uri="{FF2B5EF4-FFF2-40B4-BE49-F238E27FC236}">
              <a16:creationId xmlns:a16="http://schemas.microsoft.com/office/drawing/2014/main" id="{03FBC6DF-9333-31D2-3A9B-CF378F670B50}"/>
            </a:ext>
          </a:extLst>
        </xdr:cNvPr>
        <xdr:cNvPicPr>
          <a:picLocks noChangeAspect="1"/>
        </xdr:cNvPicPr>
      </xdr:nvPicPr>
      <xdr:blipFill>
        <a:blip xmlns:r="http://schemas.openxmlformats.org/officeDocument/2006/relationships" r:embed="rId4"/>
        <a:stretch>
          <a:fillRect/>
        </a:stretch>
      </xdr:blipFill>
      <xdr:spPr>
        <a:xfrm>
          <a:off x="0" y="26898600"/>
          <a:ext cx="6624204" cy="8898081"/>
        </a:xfrm>
        <a:prstGeom prst="rect">
          <a:avLst/>
        </a:prstGeom>
      </xdr:spPr>
    </xdr:pic>
    <xdr:clientData/>
  </xdr:twoCellAnchor>
  <xdr:twoCellAnchor editAs="oneCell">
    <xdr:from>
      <xdr:col>0</xdr:col>
      <xdr:colOff>0</xdr:colOff>
      <xdr:row>188</xdr:row>
      <xdr:rowOff>47626</xdr:rowOff>
    </xdr:from>
    <xdr:to>
      <xdr:col>1</xdr:col>
      <xdr:colOff>60614</xdr:colOff>
      <xdr:row>234</xdr:row>
      <xdr:rowOff>152400</xdr:rowOff>
    </xdr:to>
    <xdr:pic>
      <xdr:nvPicPr>
        <xdr:cNvPr id="6" name="Picture 5">
          <a:extLst>
            <a:ext uri="{FF2B5EF4-FFF2-40B4-BE49-F238E27FC236}">
              <a16:creationId xmlns:a16="http://schemas.microsoft.com/office/drawing/2014/main" id="{C66A6942-3857-EEC9-B58D-D43D6D4CD139}"/>
            </a:ext>
          </a:extLst>
        </xdr:cNvPr>
        <xdr:cNvPicPr>
          <a:picLocks noChangeAspect="1"/>
        </xdr:cNvPicPr>
      </xdr:nvPicPr>
      <xdr:blipFill>
        <a:blip xmlns:r="http://schemas.openxmlformats.org/officeDocument/2006/relationships" r:embed="rId5"/>
        <a:stretch>
          <a:fillRect/>
        </a:stretch>
      </xdr:blipFill>
      <xdr:spPr>
        <a:xfrm>
          <a:off x="0" y="35861626"/>
          <a:ext cx="6658841" cy="8867774"/>
        </a:xfrm>
        <a:prstGeom prst="rect">
          <a:avLst/>
        </a:prstGeom>
      </xdr:spPr>
    </xdr:pic>
    <xdr:clientData/>
  </xdr:twoCellAnchor>
  <xdr:twoCellAnchor editAs="oneCell">
    <xdr:from>
      <xdr:col>0</xdr:col>
      <xdr:colOff>0</xdr:colOff>
      <xdr:row>235</xdr:row>
      <xdr:rowOff>25977</xdr:rowOff>
    </xdr:from>
    <xdr:to>
      <xdr:col>1</xdr:col>
      <xdr:colOff>51955</xdr:colOff>
      <xdr:row>282</xdr:row>
      <xdr:rowOff>9526</xdr:rowOff>
    </xdr:to>
    <xdr:pic>
      <xdr:nvPicPr>
        <xdr:cNvPr id="7" name="Picture 6">
          <a:extLst>
            <a:ext uri="{FF2B5EF4-FFF2-40B4-BE49-F238E27FC236}">
              <a16:creationId xmlns:a16="http://schemas.microsoft.com/office/drawing/2014/main" id="{27A68365-EE74-7968-A562-4B075BCEF229}"/>
            </a:ext>
          </a:extLst>
        </xdr:cNvPr>
        <xdr:cNvPicPr>
          <a:picLocks noChangeAspect="1"/>
        </xdr:cNvPicPr>
      </xdr:nvPicPr>
      <xdr:blipFill>
        <a:blip xmlns:r="http://schemas.openxmlformats.org/officeDocument/2006/relationships" r:embed="rId6"/>
        <a:stretch>
          <a:fillRect/>
        </a:stretch>
      </xdr:blipFill>
      <xdr:spPr>
        <a:xfrm>
          <a:off x="0" y="44793477"/>
          <a:ext cx="6650182" cy="8937049"/>
        </a:xfrm>
        <a:prstGeom prst="rect">
          <a:avLst/>
        </a:prstGeom>
      </xdr:spPr>
    </xdr:pic>
    <xdr:clientData/>
  </xdr:twoCellAnchor>
  <xdr:twoCellAnchor editAs="oneCell">
    <xdr:from>
      <xdr:col>0</xdr:col>
      <xdr:colOff>1</xdr:colOff>
      <xdr:row>281</xdr:row>
      <xdr:rowOff>180975</xdr:rowOff>
    </xdr:from>
    <xdr:to>
      <xdr:col>1</xdr:col>
      <xdr:colOff>9526</xdr:colOff>
      <xdr:row>328</xdr:row>
      <xdr:rowOff>171450</xdr:rowOff>
    </xdr:to>
    <xdr:pic>
      <xdr:nvPicPr>
        <xdr:cNvPr id="8" name="Picture 7">
          <a:extLst>
            <a:ext uri="{FF2B5EF4-FFF2-40B4-BE49-F238E27FC236}">
              <a16:creationId xmlns:a16="http://schemas.microsoft.com/office/drawing/2014/main" id="{374B72D8-E943-6429-944E-E8249B9D66D5}"/>
            </a:ext>
          </a:extLst>
        </xdr:cNvPr>
        <xdr:cNvPicPr>
          <a:picLocks noChangeAspect="1"/>
        </xdr:cNvPicPr>
      </xdr:nvPicPr>
      <xdr:blipFill>
        <a:blip xmlns:r="http://schemas.openxmlformats.org/officeDocument/2006/relationships" r:embed="rId7"/>
        <a:stretch>
          <a:fillRect/>
        </a:stretch>
      </xdr:blipFill>
      <xdr:spPr>
        <a:xfrm>
          <a:off x="1" y="53711475"/>
          <a:ext cx="6610350" cy="8943975"/>
        </a:xfrm>
        <a:prstGeom prst="rect">
          <a:avLst/>
        </a:prstGeom>
      </xdr:spPr>
    </xdr:pic>
    <xdr:clientData/>
  </xdr:twoCellAnchor>
  <xdr:twoCellAnchor editAs="oneCell">
    <xdr:from>
      <xdr:col>0</xdr:col>
      <xdr:colOff>1</xdr:colOff>
      <xdr:row>329</xdr:row>
      <xdr:rowOff>0</xdr:rowOff>
    </xdr:from>
    <xdr:to>
      <xdr:col>1</xdr:col>
      <xdr:colOff>17318</xdr:colOff>
      <xdr:row>376</xdr:row>
      <xdr:rowOff>9525</xdr:rowOff>
    </xdr:to>
    <xdr:pic>
      <xdr:nvPicPr>
        <xdr:cNvPr id="9" name="Picture 8">
          <a:extLst>
            <a:ext uri="{FF2B5EF4-FFF2-40B4-BE49-F238E27FC236}">
              <a16:creationId xmlns:a16="http://schemas.microsoft.com/office/drawing/2014/main" id="{30AA325D-7514-8C57-BDF3-CA31F3011496}"/>
            </a:ext>
          </a:extLst>
        </xdr:cNvPr>
        <xdr:cNvPicPr>
          <a:picLocks noChangeAspect="1"/>
        </xdr:cNvPicPr>
      </xdr:nvPicPr>
      <xdr:blipFill>
        <a:blip xmlns:r="http://schemas.openxmlformats.org/officeDocument/2006/relationships" r:embed="rId8"/>
        <a:stretch>
          <a:fillRect/>
        </a:stretch>
      </xdr:blipFill>
      <xdr:spPr>
        <a:xfrm>
          <a:off x="1" y="62674500"/>
          <a:ext cx="6615544" cy="8963025"/>
        </a:xfrm>
        <a:prstGeom prst="rect">
          <a:avLst/>
        </a:prstGeom>
      </xdr:spPr>
    </xdr:pic>
    <xdr:clientData/>
  </xdr:twoCellAnchor>
  <xdr:twoCellAnchor>
    <xdr:from>
      <xdr:col>0</xdr:col>
      <xdr:colOff>666750</xdr:colOff>
      <xdr:row>62</xdr:row>
      <xdr:rowOff>28575</xdr:rowOff>
    </xdr:from>
    <xdr:to>
      <xdr:col>0</xdr:col>
      <xdr:colOff>6267449</xdr:colOff>
      <xdr:row>64</xdr:row>
      <xdr:rowOff>76200</xdr:rowOff>
    </xdr:to>
    <xdr:sp macro="" textlink="">
      <xdr:nvSpPr>
        <xdr:cNvPr id="10" name="TextBox 9">
          <a:hlinkClick xmlns:r="http://schemas.openxmlformats.org/officeDocument/2006/relationships" r:id="rId9"/>
          <a:extLst>
            <a:ext uri="{FF2B5EF4-FFF2-40B4-BE49-F238E27FC236}">
              <a16:creationId xmlns:a16="http://schemas.microsoft.com/office/drawing/2014/main" id="{CB32F951-1E6E-D773-287D-155F8128EE1D}"/>
            </a:ext>
          </a:extLst>
        </xdr:cNvPr>
        <xdr:cNvSpPr txBox="1"/>
      </xdr:nvSpPr>
      <xdr:spPr>
        <a:xfrm>
          <a:off x="666750" y="11839575"/>
          <a:ext cx="5600699" cy="4286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a:hlinkClick xmlns:r="http://schemas.openxmlformats.org/officeDocument/2006/relationships" r:id=""/>
            </a:rPr>
            <a:t>Agenda for Lincolnshire Schools' Forum on Thursday, 19th January, 2023, 1.30 pm (moderngov.co.uk)</a:t>
          </a:r>
          <a:endParaRPr lang="en-GB" sz="1100"/>
        </a:p>
      </xdr:txBody>
    </xdr:sp>
    <xdr:clientData/>
  </xdr:twoCellAnchor>
  <xdr:twoCellAnchor>
    <xdr:from>
      <xdr:col>0</xdr:col>
      <xdr:colOff>523876</xdr:colOff>
      <xdr:row>153</xdr:row>
      <xdr:rowOff>0</xdr:rowOff>
    </xdr:from>
    <xdr:to>
      <xdr:col>0</xdr:col>
      <xdr:colOff>5657850</xdr:colOff>
      <xdr:row>154</xdr:row>
      <xdr:rowOff>142875</xdr:rowOff>
    </xdr:to>
    <xdr:sp macro="" textlink="">
      <xdr:nvSpPr>
        <xdr:cNvPr id="11" name="TextBox 10">
          <a:hlinkClick xmlns:r="http://schemas.openxmlformats.org/officeDocument/2006/relationships" r:id="rId10"/>
          <a:extLst>
            <a:ext uri="{FF2B5EF4-FFF2-40B4-BE49-F238E27FC236}">
              <a16:creationId xmlns:a16="http://schemas.microsoft.com/office/drawing/2014/main" id="{88666FD8-2408-0FDC-4251-8638999B3550}"/>
            </a:ext>
          </a:extLst>
        </xdr:cNvPr>
        <xdr:cNvSpPr txBox="1"/>
      </xdr:nvSpPr>
      <xdr:spPr>
        <a:xfrm>
          <a:off x="523876" y="29146500"/>
          <a:ext cx="5133974" cy="3333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a:hlinkClick xmlns:r="http://schemas.openxmlformats.org/officeDocument/2006/relationships" r:id=""/>
            </a:rPr>
            <a:t>Support for childcare providers – Inclusion - Lincolnshire County Council</a:t>
          </a:r>
          <a:endParaRPr lang="en-GB" sz="1100"/>
        </a:p>
      </xdr:txBody>
    </xdr:sp>
    <xdr:clientData/>
  </xdr:twoCellAnchor>
  <xdr:twoCellAnchor>
    <xdr:from>
      <xdr:col>0</xdr:col>
      <xdr:colOff>676273</xdr:colOff>
      <xdr:row>179</xdr:row>
      <xdr:rowOff>57150</xdr:rowOff>
    </xdr:from>
    <xdr:to>
      <xdr:col>0</xdr:col>
      <xdr:colOff>4695824</xdr:colOff>
      <xdr:row>181</xdr:row>
      <xdr:rowOff>66675</xdr:rowOff>
    </xdr:to>
    <xdr:sp macro="" textlink="">
      <xdr:nvSpPr>
        <xdr:cNvPr id="13" name="TextBox 12">
          <a:hlinkClick xmlns:r="http://schemas.openxmlformats.org/officeDocument/2006/relationships" r:id="rId11"/>
          <a:extLst>
            <a:ext uri="{FF2B5EF4-FFF2-40B4-BE49-F238E27FC236}">
              <a16:creationId xmlns:a16="http://schemas.microsoft.com/office/drawing/2014/main" id="{E5FCC864-61AE-444A-8A7C-22AB68B83BF4}"/>
            </a:ext>
          </a:extLst>
        </xdr:cNvPr>
        <xdr:cNvSpPr txBox="1"/>
      </xdr:nvSpPr>
      <xdr:spPr>
        <a:xfrm flipH="1">
          <a:off x="676273" y="34156650"/>
          <a:ext cx="4019551" cy="3905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a:hlinkClick xmlns:r="http://schemas.openxmlformats.org/officeDocument/2006/relationships" r:id=""/>
            </a:rPr>
            <a:t>30 hours free childcare - GOV.UK (www.gov.uk)</a:t>
          </a:r>
          <a:endParaRPr lang="en-GB" sz="1100"/>
        </a:p>
      </xdr:txBody>
    </xdr:sp>
    <xdr:clientData/>
  </xdr:twoCellAnchor>
  <xdr:twoCellAnchor>
    <xdr:from>
      <xdr:col>0</xdr:col>
      <xdr:colOff>619125</xdr:colOff>
      <xdr:row>276</xdr:row>
      <xdr:rowOff>180975</xdr:rowOff>
    </xdr:from>
    <xdr:to>
      <xdr:col>0</xdr:col>
      <xdr:colOff>5419724</xdr:colOff>
      <xdr:row>279</xdr:row>
      <xdr:rowOff>19050</xdr:rowOff>
    </xdr:to>
    <xdr:sp macro="" textlink="">
      <xdr:nvSpPr>
        <xdr:cNvPr id="14" name="TextBox 13">
          <a:hlinkClick xmlns:r="http://schemas.openxmlformats.org/officeDocument/2006/relationships" r:id="rId12"/>
          <a:extLst>
            <a:ext uri="{FF2B5EF4-FFF2-40B4-BE49-F238E27FC236}">
              <a16:creationId xmlns:a16="http://schemas.microsoft.com/office/drawing/2014/main" id="{D0AE0E33-29E7-25E8-A550-1F9263D33DE0}"/>
            </a:ext>
          </a:extLst>
        </xdr:cNvPr>
        <xdr:cNvSpPr txBox="1"/>
      </xdr:nvSpPr>
      <xdr:spPr>
        <a:xfrm>
          <a:off x="619125" y="52758975"/>
          <a:ext cx="4800599" cy="4095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a:hlinkClick xmlns:r="http://schemas.openxmlformats.org/officeDocument/2006/relationships" r:id=""/>
            </a:rPr>
            <a:t>Get extra funding for your early years provider - GOV.UK (www.gov.uk)</a:t>
          </a:r>
          <a:endParaRPr lang="en-GB" sz="1100"/>
        </a:p>
      </xdr:txBody>
    </xdr:sp>
    <xdr:clientData/>
  </xdr:twoCellAnchor>
  <xdr:twoCellAnchor>
    <xdr:from>
      <xdr:col>0</xdr:col>
      <xdr:colOff>685800</xdr:colOff>
      <xdr:row>342</xdr:row>
      <xdr:rowOff>173183</xdr:rowOff>
    </xdr:from>
    <xdr:to>
      <xdr:col>0</xdr:col>
      <xdr:colOff>6238875</xdr:colOff>
      <xdr:row>345</xdr:row>
      <xdr:rowOff>34636</xdr:rowOff>
    </xdr:to>
    <xdr:sp macro="" textlink="">
      <xdr:nvSpPr>
        <xdr:cNvPr id="15" name="TextBox 14">
          <a:hlinkClick xmlns:r="http://schemas.openxmlformats.org/officeDocument/2006/relationships" r:id="rId13"/>
          <a:extLst>
            <a:ext uri="{FF2B5EF4-FFF2-40B4-BE49-F238E27FC236}">
              <a16:creationId xmlns:a16="http://schemas.microsoft.com/office/drawing/2014/main" id="{E72429AC-EE0D-2D31-EA0E-129D651E15B4}"/>
            </a:ext>
          </a:extLst>
        </xdr:cNvPr>
        <xdr:cNvSpPr txBox="1"/>
      </xdr:nvSpPr>
      <xdr:spPr>
        <a:xfrm>
          <a:off x="685800" y="65324183"/>
          <a:ext cx="5553075" cy="43295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a:hlinkClick xmlns:r="http://schemas.openxmlformats.org/officeDocument/2006/relationships" r:id=""/>
            </a:rPr>
            <a:t>Help paying for childcare: Free education and childcare for 2-year-olds - GOV.UK (www.gov.uk)</a:t>
          </a:r>
          <a:endParaRPr lang="en-GB"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imp.lincolnshire.gov.uk/cs10dav/nodes/29225370/Spring%20final%20schools%20data.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imp.lincolnshire.gov.uk/cs10dav/nodes/31633347/Summer%20Term%2016%20BALANCE%20Remittance.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imp.lincolnshire.gov.uk/cs10dav/nodes/34475587/PVI%20Balancing%20payments%20Autumn%2016.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imp.lincolnshire.gov.uk/cs10dav/nodes/31633347/SCHOOLS%20Summer%20Term%20Payments.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imp.lincolnshire.gov.uk/cs10dav/nodes/29225370/Final%20Data%20Spring16%20Balancing%20Payment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lancing payment "/>
      <sheetName val="Schools Data"/>
      <sheetName val="SD"/>
      <sheetName val="Cap"/>
      <sheetName val="Agg"/>
    </sheetNames>
    <sheetDataSet>
      <sheetData sheetId="0" refreshError="1"/>
      <sheetData sheetId="1"/>
      <sheetData sheetId="2" refreshError="1"/>
      <sheetData sheetId="3" refreshError="1"/>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mittance"/>
      <sheetName val="FINANCE"/>
      <sheetName val="Email"/>
      <sheetName val="EYE HOURS"/>
      <sheetName val="EYPP HOURS"/>
      <sheetName val="EYPP REC"/>
      <sheetName val="2 YO Interim"/>
      <sheetName val="3&amp;4 YO Interim"/>
    </sheetNames>
    <sheetDataSet>
      <sheetData sheetId="0"/>
      <sheetData sheetId="1"/>
      <sheetData sheetId="2"/>
      <sheetData sheetId="3"/>
      <sheetData sheetId="4"/>
      <sheetData sheetId="5"/>
      <sheetData sheetId="6"/>
      <sheetData sheetId="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lance Payments"/>
      <sheetName val="Interim Finance"/>
      <sheetName val="Deprivation"/>
      <sheetName val="2 yr data"/>
      <sheetName val="3&amp;4 yr data"/>
      <sheetName val="Setting Directory"/>
      <sheetName val="Census Funded Hours"/>
    </sheetNames>
    <sheetDataSet>
      <sheetData sheetId="0"/>
      <sheetData sheetId="1"/>
      <sheetData sheetId="2"/>
      <sheetData sheetId="3"/>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lancing payment "/>
      <sheetName val="Schools Data"/>
      <sheetName val="SD"/>
      <sheetName val="Cap"/>
      <sheetName val="Agg"/>
      <sheetName val="NAC"/>
      <sheetName val="Deprivation"/>
      <sheetName val="Lookup"/>
      <sheetName val="Sheet3"/>
      <sheetName val="Maintained"/>
      <sheetName val="Academy"/>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lance Payments"/>
      <sheetName val="3.4 YO"/>
      <sheetName val="2YO"/>
      <sheetName val="Sheet1"/>
      <sheetName val="Sheet3"/>
    </sheetNames>
    <sheetDataSet>
      <sheetData sheetId="0"/>
      <sheetData sheetId="1"/>
      <sheetData sheetId="2"/>
      <sheetData sheetId="3"/>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L40"/>
  <sheetViews>
    <sheetView zoomScaleNormal="100" workbookViewId="0">
      <selection activeCell="A35" sqref="A35"/>
    </sheetView>
  </sheetViews>
  <sheetFormatPr defaultColWidth="9.28515625" defaultRowHeight="15.75" customHeight="1" x14ac:dyDescent="0.25"/>
  <cols>
    <col min="1" max="1" width="85.28515625" style="5" customWidth="1"/>
    <col min="2" max="9" width="9.28515625" style="5"/>
    <col min="10" max="10" width="11.5703125" style="5" customWidth="1"/>
    <col min="11" max="11" width="1.85546875" style="5" hidden="1" customWidth="1"/>
    <col min="12" max="16384" width="9.28515625" style="5"/>
  </cols>
  <sheetData>
    <row r="1" spans="1:11" ht="15.75" customHeight="1" x14ac:dyDescent="0.25">
      <c r="A1" s="125"/>
      <c r="B1" s="126"/>
      <c r="C1" s="126"/>
      <c r="D1" s="126"/>
      <c r="E1" s="126"/>
      <c r="F1" s="126"/>
      <c r="G1" s="126"/>
      <c r="H1" s="126"/>
      <c r="I1" s="126"/>
      <c r="J1" s="127"/>
      <c r="K1" s="98"/>
    </row>
    <row r="2" spans="1:11" ht="15.75" customHeight="1" x14ac:dyDescent="0.25">
      <c r="A2" s="128" t="s">
        <v>0</v>
      </c>
      <c r="B2" s="129"/>
      <c r="C2" s="130"/>
      <c r="D2" s="130"/>
      <c r="E2" s="130"/>
      <c r="F2" s="130"/>
      <c r="G2" s="130"/>
      <c r="H2" s="130"/>
      <c r="I2" s="130"/>
      <c r="J2" s="131"/>
      <c r="K2" s="99"/>
    </row>
    <row r="3" spans="1:11" ht="15.75" customHeight="1" x14ac:dyDescent="0.25">
      <c r="A3" s="132"/>
      <c r="B3" s="130"/>
      <c r="C3" s="130"/>
      <c r="D3" s="130"/>
      <c r="E3" s="130"/>
      <c r="F3" s="130"/>
      <c r="G3" s="130"/>
      <c r="H3" s="130"/>
      <c r="I3" s="130"/>
      <c r="J3" s="131"/>
      <c r="K3" s="99"/>
    </row>
    <row r="4" spans="1:11" ht="15.75" customHeight="1" x14ac:dyDescent="0.25">
      <c r="A4" s="133" t="s">
        <v>1</v>
      </c>
      <c r="B4" s="130"/>
      <c r="C4" s="130"/>
      <c r="D4" s="130"/>
      <c r="E4" s="130"/>
      <c r="F4" s="130"/>
      <c r="G4" s="130"/>
      <c r="H4" s="130"/>
      <c r="I4" s="130"/>
      <c r="J4" s="131"/>
      <c r="K4" s="99"/>
    </row>
    <row r="5" spans="1:11" ht="15.75" customHeight="1" x14ac:dyDescent="0.25">
      <c r="A5" s="148" t="s">
        <v>124</v>
      </c>
      <c r="B5" s="149"/>
      <c r="C5" s="149"/>
      <c r="D5" s="149"/>
      <c r="E5" s="149"/>
      <c r="F5" s="149"/>
      <c r="G5" s="149"/>
      <c r="H5" s="149"/>
      <c r="I5" s="149"/>
      <c r="J5" s="150"/>
      <c r="K5" s="99"/>
    </row>
    <row r="6" spans="1:11" ht="15.75" customHeight="1" x14ac:dyDescent="0.25">
      <c r="A6" s="134"/>
      <c r="B6" s="130"/>
      <c r="C6" s="130"/>
      <c r="D6" s="130"/>
      <c r="E6" s="130"/>
      <c r="F6" s="130"/>
      <c r="G6" s="130"/>
      <c r="H6" s="130"/>
      <c r="I6" s="130"/>
      <c r="J6" s="131"/>
      <c r="K6" s="99"/>
    </row>
    <row r="7" spans="1:11" ht="15.75" customHeight="1" x14ac:dyDescent="0.25">
      <c r="A7" s="133" t="s">
        <v>2</v>
      </c>
      <c r="B7" s="130"/>
      <c r="C7" s="130"/>
      <c r="D7" s="130"/>
      <c r="E7" s="130"/>
      <c r="F7" s="130"/>
      <c r="G7" s="130"/>
      <c r="H7" s="130"/>
      <c r="I7" s="130"/>
      <c r="J7" s="131"/>
      <c r="K7" s="99"/>
    </row>
    <row r="8" spans="1:11" ht="15.75" customHeight="1" x14ac:dyDescent="0.25">
      <c r="A8" s="151" t="s">
        <v>3</v>
      </c>
      <c r="B8" s="152"/>
      <c r="C8" s="152"/>
      <c r="D8" s="152"/>
      <c r="E8" s="152"/>
      <c r="F8" s="152"/>
      <c r="G8" s="152"/>
      <c r="H8" s="152"/>
      <c r="I8" s="152"/>
      <c r="J8" s="153"/>
      <c r="K8" s="99"/>
    </row>
    <row r="9" spans="1:11" ht="15.75" customHeight="1" x14ac:dyDescent="0.25">
      <c r="A9" s="154" t="s">
        <v>4</v>
      </c>
      <c r="B9" s="155"/>
      <c r="C9" s="155"/>
      <c r="D9" s="155"/>
      <c r="E9" s="155"/>
      <c r="F9" s="155"/>
      <c r="G9" s="155"/>
      <c r="H9" s="155"/>
      <c r="I9" s="155"/>
      <c r="J9" s="156"/>
      <c r="K9" s="99"/>
    </row>
    <row r="10" spans="1:11" ht="15.75" customHeight="1" x14ac:dyDescent="0.25">
      <c r="A10" s="134"/>
      <c r="B10" s="130"/>
      <c r="C10" s="130"/>
      <c r="D10" s="130"/>
      <c r="E10" s="130"/>
      <c r="F10" s="130"/>
      <c r="G10" s="130"/>
      <c r="H10" s="130"/>
      <c r="I10" s="130"/>
      <c r="J10" s="131"/>
      <c r="K10" s="99"/>
    </row>
    <row r="11" spans="1:11" ht="15.75" customHeight="1" x14ac:dyDescent="0.25">
      <c r="A11" s="133" t="s">
        <v>5</v>
      </c>
      <c r="B11" s="130"/>
      <c r="C11" s="130"/>
      <c r="D11" s="130"/>
      <c r="E11" s="130"/>
      <c r="F11" s="130"/>
      <c r="G11" s="130"/>
      <c r="H11" s="130"/>
      <c r="I11" s="130"/>
      <c r="J11" s="131"/>
      <c r="K11" s="99"/>
    </row>
    <row r="12" spans="1:11" ht="15.75" customHeight="1" x14ac:dyDescent="0.25">
      <c r="A12" s="154" t="s">
        <v>6</v>
      </c>
      <c r="B12" s="155"/>
      <c r="C12" s="155"/>
      <c r="D12" s="155"/>
      <c r="E12" s="155"/>
      <c r="F12" s="155"/>
      <c r="G12" s="155"/>
      <c r="H12" s="155"/>
      <c r="I12" s="155"/>
      <c r="J12" s="156"/>
      <c r="K12" s="99"/>
    </row>
    <row r="13" spans="1:11" ht="15.75" customHeight="1" x14ac:dyDescent="0.25">
      <c r="A13" s="154" t="s">
        <v>7</v>
      </c>
      <c r="B13" s="155"/>
      <c r="C13" s="155"/>
      <c r="D13" s="155"/>
      <c r="E13" s="155"/>
      <c r="F13" s="155"/>
      <c r="G13" s="155"/>
      <c r="H13" s="155"/>
      <c r="I13" s="155"/>
      <c r="J13" s="156"/>
      <c r="K13" s="99"/>
    </row>
    <row r="14" spans="1:11" ht="15.75" customHeight="1" x14ac:dyDescent="0.25">
      <c r="A14" s="135"/>
      <c r="B14" s="136"/>
      <c r="C14" s="136"/>
      <c r="D14" s="136"/>
      <c r="E14" s="136"/>
      <c r="F14" s="136"/>
      <c r="G14" s="136"/>
      <c r="H14" s="136"/>
      <c r="I14" s="136"/>
      <c r="J14" s="137"/>
      <c r="K14" s="99"/>
    </row>
    <row r="15" spans="1:11" ht="15.75" customHeight="1" x14ac:dyDescent="0.25">
      <c r="A15" s="157" t="s">
        <v>8</v>
      </c>
      <c r="B15" s="158"/>
      <c r="C15" s="158"/>
      <c r="D15" s="158"/>
      <c r="E15" s="158"/>
      <c r="F15" s="158"/>
      <c r="G15" s="158"/>
      <c r="H15" s="158"/>
      <c r="I15" s="158"/>
      <c r="J15" s="159"/>
      <c r="K15" s="99"/>
    </row>
    <row r="16" spans="1:11" ht="15.75" customHeight="1" x14ac:dyDescent="0.25">
      <c r="A16" s="160" t="s">
        <v>9</v>
      </c>
      <c r="B16" s="161"/>
      <c r="C16" s="161"/>
      <c r="D16" s="161"/>
      <c r="E16" s="161"/>
      <c r="F16" s="161"/>
      <c r="G16" s="161"/>
      <c r="H16" s="161"/>
      <c r="I16" s="161"/>
      <c r="J16" s="162"/>
      <c r="K16" s="99"/>
    </row>
    <row r="17" spans="1:12" ht="15.75" customHeight="1" x14ac:dyDescent="0.25">
      <c r="A17" s="160"/>
      <c r="B17" s="161"/>
      <c r="C17" s="161"/>
      <c r="D17" s="161"/>
      <c r="E17" s="161"/>
      <c r="F17" s="161"/>
      <c r="G17" s="161"/>
      <c r="H17" s="161"/>
      <c r="I17" s="161"/>
      <c r="J17" s="162"/>
      <c r="K17" s="99"/>
    </row>
    <row r="18" spans="1:12" ht="15.75" customHeight="1" x14ac:dyDescent="0.25">
      <c r="A18" s="160"/>
      <c r="B18" s="161"/>
      <c r="C18" s="161"/>
      <c r="D18" s="161"/>
      <c r="E18" s="161"/>
      <c r="F18" s="161"/>
      <c r="G18" s="161"/>
      <c r="H18" s="161"/>
      <c r="I18" s="161"/>
      <c r="J18" s="162"/>
      <c r="K18" s="99"/>
    </row>
    <row r="19" spans="1:12" ht="15.75" customHeight="1" x14ac:dyDescent="0.25">
      <c r="A19" s="138"/>
      <c r="B19" s="123"/>
      <c r="C19" s="123"/>
      <c r="D19" s="123"/>
      <c r="E19" s="123"/>
      <c r="F19" s="123"/>
      <c r="G19" s="123"/>
      <c r="H19" s="123"/>
      <c r="I19" s="123"/>
      <c r="J19" s="139"/>
      <c r="K19" s="99"/>
    </row>
    <row r="20" spans="1:12" ht="15.75" customHeight="1" x14ac:dyDescent="0.25">
      <c r="A20" s="163" t="s">
        <v>125</v>
      </c>
      <c r="B20" s="164"/>
      <c r="C20" s="164"/>
      <c r="D20" s="164"/>
      <c r="E20" s="164"/>
      <c r="F20" s="164"/>
      <c r="G20" s="164"/>
      <c r="H20" s="164"/>
      <c r="I20" s="164"/>
      <c r="J20" s="165"/>
      <c r="K20" s="99"/>
      <c r="L20" s="117"/>
    </row>
    <row r="21" spans="1:12" ht="15.75" customHeight="1" x14ac:dyDescent="0.25">
      <c r="A21" s="163"/>
      <c r="B21" s="164"/>
      <c r="C21" s="164"/>
      <c r="D21" s="164"/>
      <c r="E21" s="164"/>
      <c r="F21" s="164"/>
      <c r="G21" s="164"/>
      <c r="H21" s="164"/>
      <c r="I21" s="164"/>
      <c r="J21" s="165"/>
      <c r="K21" s="99"/>
    </row>
    <row r="22" spans="1:12" ht="15.75" customHeight="1" x14ac:dyDescent="0.25">
      <c r="A22" s="163"/>
      <c r="B22" s="164"/>
      <c r="C22" s="164"/>
      <c r="D22" s="164"/>
      <c r="E22" s="164"/>
      <c r="F22" s="164"/>
      <c r="G22" s="164"/>
      <c r="H22" s="164"/>
      <c r="I22" s="164"/>
      <c r="J22" s="165"/>
      <c r="K22" s="99"/>
    </row>
    <row r="23" spans="1:12" ht="15.75" customHeight="1" x14ac:dyDescent="0.25">
      <c r="A23" s="140"/>
      <c r="B23" s="124"/>
      <c r="C23" s="124"/>
      <c r="D23" s="124"/>
      <c r="E23" s="124"/>
      <c r="F23" s="124"/>
      <c r="G23" s="124"/>
      <c r="H23" s="124"/>
      <c r="I23" s="124"/>
      <c r="J23" s="141"/>
      <c r="K23" s="99"/>
    </row>
    <row r="24" spans="1:12" ht="15.75" customHeight="1" x14ac:dyDescent="0.25">
      <c r="A24" s="133" t="s">
        <v>10</v>
      </c>
      <c r="B24" s="123"/>
      <c r="C24" s="123"/>
      <c r="D24" s="123"/>
      <c r="E24" s="123"/>
      <c r="F24" s="123"/>
      <c r="G24" s="123"/>
      <c r="H24" s="123"/>
      <c r="I24" s="123"/>
      <c r="J24" s="139"/>
      <c r="K24" s="99"/>
    </row>
    <row r="25" spans="1:12" ht="15.75" customHeight="1" x14ac:dyDescent="0.25">
      <c r="A25" s="166" t="s">
        <v>11</v>
      </c>
      <c r="B25" s="167"/>
      <c r="C25" s="167"/>
      <c r="D25" s="167"/>
      <c r="E25" s="167"/>
      <c r="F25" s="167"/>
      <c r="G25" s="167"/>
      <c r="H25" s="167"/>
      <c r="I25" s="167"/>
      <c r="J25" s="168"/>
      <c r="K25" s="99"/>
    </row>
    <row r="26" spans="1:12" ht="15.75" customHeight="1" x14ac:dyDescent="0.25">
      <c r="A26" s="166"/>
      <c r="B26" s="167"/>
      <c r="C26" s="167"/>
      <c r="D26" s="167"/>
      <c r="E26" s="167"/>
      <c r="F26" s="167"/>
      <c r="G26" s="167"/>
      <c r="H26" s="167"/>
      <c r="I26" s="167"/>
      <c r="J26" s="168"/>
      <c r="K26" s="99"/>
    </row>
    <row r="27" spans="1:12" ht="15.75" customHeight="1" x14ac:dyDescent="0.25">
      <c r="A27" s="140"/>
      <c r="B27" s="124"/>
      <c r="C27" s="124"/>
      <c r="D27" s="124"/>
      <c r="E27" s="124"/>
      <c r="F27" s="124"/>
      <c r="G27" s="124"/>
      <c r="H27" s="124"/>
      <c r="I27" s="124"/>
      <c r="J27" s="141"/>
      <c r="K27" s="99"/>
    </row>
    <row r="28" spans="1:12" ht="20.25" customHeight="1" x14ac:dyDescent="0.25">
      <c r="A28" s="142" t="s">
        <v>12</v>
      </c>
      <c r="B28" s="143"/>
      <c r="C28" s="143"/>
      <c r="D28" s="143"/>
      <c r="E28" s="143"/>
      <c r="F28" s="143"/>
      <c r="G28" s="143"/>
      <c r="H28" s="143"/>
      <c r="I28" s="143"/>
      <c r="J28" s="144"/>
      <c r="K28" s="99"/>
    </row>
    <row r="29" spans="1:12" ht="24.75" customHeight="1" x14ac:dyDescent="0.25">
      <c r="A29" s="169" t="s">
        <v>126</v>
      </c>
      <c r="B29" s="170"/>
      <c r="C29" s="170"/>
      <c r="D29" s="170"/>
      <c r="E29" s="170"/>
      <c r="F29" s="170"/>
      <c r="G29" s="170"/>
      <c r="H29" s="170"/>
      <c r="I29" s="170"/>
      <c r="J29" s="171"/>
      <c r="K29" s="99"/>
    </row>
    <row r="30" spans="1:12" ht="15.75" customHeight="1" x14ac:dyDescent="0.25">
      <c r="A30" s="169"/>
      <c r="B30" s="170"/>
      <c r="C30" s="170"/>
      <c r="D30" s="170"/>
      <c r="E30" s="170"/>
      <c r="F30" s="170"/>
      <c r="G30" s="170"/>
      <c r="H30" s="170"/>
      <c r="I30" s="170"/>
      <c r="J30" s="171"/>
      <c r="K30" s="99"/>
    </row>
    <row r="31" spans="1:12" ht="15.75" customHeight="1" x14ac:dyDescent="0.25">
      <c r="A31" s="169"/>
      <c r="B31" s="170"/>
      <c r="C31" s="170"/>
      <c r="D31" s="170"/>
      <c r="E31" s="170"/>
      <c r="F31" s="170"/>
      <c r="G31" s="170"/>
      <c r="H31" s="170"/>
      <c r="I31" s="170"/>
      <c r="J31" s="171"/>
      <c r="K31" s="99"/>
    </row>
    <row r="32" spans="1:12" ht="19.5" customHeight="1" x14ac:dyDescent="0.25">
      <c r="A32" s="169"/>
      <c r="B32" s="170"/>
      <c r="C32" s="170"/>
      <c r="D32" s="170"/>
      <c r="E32" s="170"/>
      <c r="F32" s="170"/>
      <c r="G32" s="170"/>
      <c r="H32" s="170"/>
      <c r="I32" s="170"/>
      <c r="J32" s="171"/>
      <c r="K32" s="99"/>
    </row>
    <row r="33" spans="1:11" ht="15.75" customHeight="1" x14ac:dyDescent="0.25">
      <c r="A33" s="145"/>
      <c r="B33" s="146"/>
      <c r="C33" s="146"/>
      <c r="D33" s="146"/>
      <c r="E33" s="146"/>
      <c r="F33" s="146"/>
      <c r="G33" s="146"/>
      <c r="H33" s="146"/>
      <c r="I33" s="146"/>
      <c r="J33" s="147"/>
      <c r="K33" s="100"/>
    </row>
    <row r="37" spans="1:11" ht="15.75" customHeight="1" x14ac:dyDescent="0.25">
      <c r="A37" s="6"/>
    </row>
    <row r="40" spans="1:11" ht="15.75" customHeight="1" x14ac:dyDescent="0.25">
      <c r="A40" s="7"/>
    </row>
  </sheetData>
  <sheetProtection algorithmName="SHA-512" hashValue="/bNXRN8eL/YwxzdUYM5LIeowfThK8wjWNOSWT180hReJAe1dxm+PF+3SPEgNmqA3WKyh82Myz5xc98iSB5guwg==" saltValue="aFFkJxkn+at9SbPFkXhusw==" spinCount="100000" sheet="1" objects="1" scenarios="1"/>
  <customSheetViews>
    <customSheetView guid="{428FCDE4-CDEE-40B8-89EE-24236990FD28}" fitToPage="1">
      <selection activeCell="G6" sqref="G6"/>
      <pageMargins left="0" right="0" top="0" bottom="0" header="0" footer="0"/>
      <pageSetup paperSize="9" scale="95" orientation="portrait" r:id="rId1"/>
      <headerFooter>
        <oddHeader>&amp;CLincolnshire County Council</oddHeader>
        <oddFooter>&amp;CNursery Schools Budget Share 2020/21
Please Read First Tab</oddFooter>
      </headerFooter>
    </customSheetView>
  </customSheetViews>
  <mergeCells count="10">
    <mergeCell ref="A15:J15"/>
    <mergeCell ref="A16:J18"/>
    <mergeCell ref="A20:J22"/>
    <mergeCell ref="A25:J26"/>
    <mergeCell ref="A29:J32"/>
    <mergeCell ref="A5:J5"/>
    <mergeCell ref="A8:J8"/>
    <mergeCell ref="A9:J9"/>
    <mergeCell ref="A12:J12"/>
    <mergeCell ref="A13:J13"/>
  </mergeCells>
  <pageMargins left="0.70866141732283472" right="0.70866141732283472" top="0.74803149606299213" bottom="0.74803149606299213" header="0.31496062992125984" footer="0.31496062992125984"/>
  <pageSetup paperSize="9" scale="76" orientation="landscape" r:id="rId2"/>
  <headerFooter>
    <oddHeader>&amp;CLincolnshire County Council</oddHeader>
    <oddFooter>&amp;CNursery Schools Budget Share 2023/24
Please Read First Tab</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6"/>
  <sheetViews>
    <sheetView topLeftCell="A2" zoomScaleNormal="100" workbookViewId="0">
      <selection activeCell="E30" sqref="E30"/>
    </sheetView>
  </sheetViews>
  <sheetFormatPr defaultRowHeight="15" x14ac:dyDescent="0.25"/>
  <sheetData>
    <row r="1" spans="1:3" ht="24" x14ac:dyDescent="0.25">
      <c r="A1" s="1" t="s">
        <v>22</v>
      </c>
      <c r="B1" s="1" t="s">
        <v>23</v>
      </c>
      <c r="C1" s="1" t="s">
        <v>24</v>
      </c>
    </row>
    <row r="2" spans="1:3" x14ac:dyDescent="0.25">
      <c r="A2" s="2">
        <v>9251001</v>
      </c>
      <c r="B2" s="3" t="s">
        <v>13</v>
      </c>
      <c r="C2" s="4" t="s">
        <v>14</v>
      </c>
    </row>
    <row r="3" spans="1:3" x14ac:dyDescent="0.25">
      <c r="A3" s="2">
        <v>9251005</v>
      </c>
      <c r="B3" s="3" t="s">
        <v>15</v>
      </c>
      <c r="C3" s="4" t="s">
        <v>25</v>
      </c>
    </row>
    <row r="4" spans="1:3" x14ac:dyDescent="0.25">
      <c r="A4" s="2">
        <v>9251010</v>
      </c>
      <c r="B4" s="3" t="s">
        <v>16</v>
      </c>
      <c r="C4" s="4" t="s">
        <v>17</v>
      </c>
    </row>
    <row r="5" spans="1:3" x14ac:dyDescent="0.25">
      <c r="A5" s="2">
        <v>9251011</v>
      </c>
      <c r="B5" s="3" t="s">
        <v>18</v>
      </c>
      <c r="C5" s="4" t="s">
        <v>19</v>
      </c>
    </row>
    <row r="6" spans="1:3" x14ac:dyDescent="0.25">
      <c r="A6" s="2">
        <v>9251012</v>
      </c>
      <c r="B6" s="3" t="s">
        <v>20</v>
      </c>
      <c r="C6" s="4" t="s">
        <v>21</v>
      </c>
    </row>
  </sheetData>
  <customSheetViews>
    <customSheetView guid="{428FCDE4-CDEE-40B8-89EE-24236990FD28}" state="hidden" topLeftCell="A2">
      <selection activeCell="B2" sqref="B2"/>
      <pageMargins left="0" right="0" top="0" bottom="0" header="0" footer="0"/>
      <pageSetup paperSize="9" orientation="portrait" r:id="rId1"/>
    </customSheetView>
  </customSheetViews>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
  <sheetViews>
    <sheetView zoomScale="110" zoomScaleNormal="110" workbookViewId="0"/>
  </sheetViews>
  <sheetFormatPr defaultRowHeight="15" x14ac:dyDescent="0.25"/>
  <cols>
    <col min="1" max="1" width="99" customWidth="1"/>
  </cols>
  <sheetData/>
  <sheetProtection algorithmName="SHA-512" hashValue="LqopLjaeWTyG1Fd9Evxuk6mkLuQndc7tb23Nofc0rtQDdxPACy9qk1D2FW+1WGfquo8W47NRKUuPDVCb9IhZJQ==" saltValue="j6m1wO+h7N5D+fP2srYZ7w==" spinCount="100000" sheet="1" objects="1" scenarios="1"/>
  <customSheetViews>
    <customSheetView guid="{428FCDE4-CDEE-40B8-89EE-24236990FD28}" state="hidden">
      <selection activeCell="K45" sqref="K45"/>
      <pageMargins left="0" right="0" top="0" bottom="0" header="0" footer="0"/>
    </customSheetView>
  </customSheetViews>
  <pageMargins left="0.51181102362204722" right="0.51181102362204722" top="0.74803149606299213" bottom="0.74803149606299213" header="0.31496062992125984" footer="0.31496062992125984"/>
  <pageSetup orientation="portrait" r:id="rId1"/>
  <headerFooter>
    <oddHeader>&amp;CLincolnshire County Council</oddHeader>
    <oddFooter>&amp;CNursery schools budget share 2023/24
ISB Weightings tab</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35EB35"/>
    <pageSetUpPr fitToPage="1"/>
  </sheetPr>
  <dimension ref="A1:Y113"/>
  <sheetViews>
    <sheetView zoomScaleNormal="100" workbookViewId="0">
      <selection activeCell="D4" sqref="D4"/>
    </sheetView>
  </sheetViews>
  <sheetFormatPr defaultColWidth="9.28515625" defaultRowHeight="15.75" x14ac:dyDescent="0.25"/>
  <cols>
    <col min="1" max="1" width="4.140625" style="16" customWidth="1"/>
    <col min="2" max="2" width="9.140625" style="16" customWidth="1"/>
    <col min="3" max="3" width="17.140625" style="16" customWidth="1"/>
    <col min="4" max="4" width="28.140625" style="16" customWidth="1"/>
    <col min="5" max="7" width="18.7109375" style="16" customWidth="1"/>
    <col min="8" max="8" width="4.5703125" style="16" customWidth="1"/>
    <col min="9" max="9" width="17" style="16" customWidth="1"/>
    <col min="10" max="10" width="11.28515625" style="16" customWidth="1"/>
    <col min="11" max="11" width="3.42578125" style="16" customWidth="1"/>
    <col min="12" max="12" width="3.85546875" style="16" customWidth="1"/>
    <col min="13" max="13" width="7" style="16" customWidth="1"/>
    <col min="14" max="14" width="47.7109375" style="16" customWidth="1"/>
    <col min="15" max="15" width="3.28515625" style="16" customWidth="1"/>
    <col min="16" max="16" width="9.28515625" style="16"/>
    <col min="17" max="17" width="10.28515625" style="16" bestFit="1" customWidth="1"/>
    <col min="18" max="22" width="9.28515625" style="16"/>
    <col min="23" max="23" width="11.5703125" style="16" customWidth="1"/>
    <col min="24" max="16384" width="9.28515625" style="16"/>
  </cols>
  <sheetData>
    <row r="1" spans="1:20" ht="19.5" customHeight="1" x14ac:dyDescent="0.25">
      <c r="A1" s="61" t="s">
        <v>26</v>
      </c>
      <c r="B1" s="61"/>
      <c r="C1" s="109"/>
      <c r="D1" s="109"/>
      <c r="E1" s="10"/>
      <c r="N1" s="10"/>
      <c r="R1" s="10"/>
    </row>
    <row r="2" spans="1:20" ht="19.5" customHeight="1" x14ac:dyDescent="0.25">
      <c r="A2" s="10"/>
      <c r="B2" s="10"/>
      <c r="E2" s="10"/>
      <c r="N2" s="10"/>
      <c r="R2" s="10"/>
    </row>
    <row r="3" spans="1:20" ht="15.75" customHeight="1" x14ac:dyDescent="0.25">
      <c r="A3" s="10" t="s">
        <v>27</v>
      </c>
      <c r="B3" s="21"/>
      <c r="G3" s="22"/>
      <c r="K3" s="10"/>
      <c r="M3" s="23" t="s">
        <v>28</v>
      </c>
      <c r="N3" s="24"/>
      <c r="P3" s="25"/>
      <c r="Q3" s="24"/>
      <c r="T3" s="26"/>
    </row>
    <row r="4" spans="1:20" ht="15" customHeight="1" x14ac:dyDescent="0.25">
      <c r="A4" s="10"/>
      <c r="B4" s="27" t="s">
        <v>29</v>
      </c>
      <c r="C4" s="28"/>
      <c r="D4" s="122"/>
      <c r="E4" s="29" t="e">
        <f>VLOOKUP(D4,Data!A1:C6,3,FALSE)</f>
        <v>#N/A</v>
      </c>
      <c r="F4" s="10"/>
      <c r="G4" s="30"/>
      <c r="K4" s="10"/>
      <c r="M4" s="16">
        <v>1</v>
      </c>
      <c r="P4" s="25"/>
      <c r="R4" s="31"/>
      <c r="T4" s="26"/>
    </row>
    <row r="5" spans="1:20" ht="13.5" customHeight="1" x14ac:dyDescent="0.25">
      <c r="A5" s="10"/>
      <c r="B5" s="27"/>
      <c r="C5" s="28"/>
      <c r="D5" s="32"/>
      <c r="E5" s="29"/>
      <c r="F5" s="10"/>
      <c r="G5" s="30"/>
      <c r="K5" s="10"/>
      <c r="P5" s="25"/>
      <c r="R5" s="31"/>
      <c r="T5" s="26"/>
    </row>
    <row r="6" spans="1:20" ht="15" customHeight="1" thickBot="1" x14ac:dyDescent="0.3">
      <c r="A6" s="10" t="s">
        <v>30</v>
      </c>
      <c r="B6" s="27"/>
      <c r="C6" s="28"/>
      <c r="D6" s="32"/>
      <c r="E6" s="29"/>
      <c r="F6" s="10"/>
      <c r="G6" s="30"/>
      <c r="K6" s="10"/>
      <c r="P6" s="25"/>
      <c r="R6" s="31"/>
      <c r="T6" s="26"/>
    </row>
    <row r="7" spans="1:20" ht="15" customHeight="1" thickBot="1" x14ac:dyDescent="0.3">
      <c r="A7" s="172" t="s">
        <v>31</v>
      </c>
      <c r="B7" s="173"/>
      <c r="C7" s="173"/>
      <c r="D7" s="174"/>
      <c r="E7" s="33">
        <v>4.42</v>
      </c>
      <c r="F7" s="8" t="s">
        <v>32</v>
      </c>
      <c r="G7" s="30"/>
      <c r="K7" s="10"/>
      <c r="P7" s="25"/>
      <c r="R7" s="31"/>
      <c r="T7" s="26"/>
    </row>
    <row r="8" spans="1:20" ht="15" customHeight="1" thickBot="1" x14ac:dyDescent="0.3">
      <c r="A8" s="172" t="s">
        <v>33</v>
      </c>
      <c r="B8" s="173"/>
      <c r="C8" s="173"/>
      <c r="D8" s="174"/>
      <c r="E8" s="33">
        <v>2.5299999999999998</v>
      </c>
      <c r="F8" s="8" t="s">
        <v>32</v>
      </c>
      <c r="G8" s="30"/>
      <c r="K8" s="10"/>
      <c r="P8" s="25"/>
      <c r="R8" s="31"/>
      <c r="T8" s="26"/>
    </row>
    <row r="9" spans="1:20" ht="15" customHeight="1" thickBot="1" x14ac:dyDescent="0.3">
      <c r="A9" s="172" t="s">
        <v>34</v>
      </c>
      <c r="B9" s="173"/>
      <c r="C9" s="173"/>
      <c r="D9" s="174"/>
      <c r="E9" s="33">
        <v>0.35</v>
      </c>
      <c r="F9" s="8" t="s">
        <v>35</v>
      </c>
      <c r="G9" s="30"/>
      <c r="K9" s="10"/>
      <c r="P9" s="25"/>
      <c r="R9" s="31"/>
      <c r="T9" s="26"/>
    </row>
    <row r="10" spans="1:20" ht="15" customHeight="1" thickBot="1" x14ac:dyDescent="0.3">
      <c r="A10" s="176" t="s">
        <v>36</v>
      </c>
      <c r="B10" s="177"/>
      <c r="C10" s="177"/>
      <c r="D10" s="178"/>
      <c r="E10" s="34">
        <v>7.3</v>
      </c>
      <c r="F10" s="9" t="s">
        <v>32</v>
      </c>
      <c r="G10" s="30"/>
      <c r="K10" s="10"/>
      <c r="P10" s="25"/>
      <c r="R10" s="31"/>
      <c r="T10" s="26"/>
    </row>
    <row r="11" spans="1:20" ht="15" customHeight="1" x14ac:dyDescent="0.25">
      <c r="A11" s="10"/>
      <c r="B11" s="10"/>
      <c r="C11" s="10"/>
      <c r="D11" s="10"/>
      <c r="E11" s="35"/>
      <c r="F11" s="10"/>
      <c r="G11" s="30"/>
      <c r="K11" s="10"/>
      <c r="P11" s="25"/>
      <c r="R11" s="31"/>
      <c r="T11" s="26"/>
    </row>
    <row r="12" spans="1:20" ht="15" customHeight="1" x14ac:dyDescent="0.25">
      <c r="A12" s="10" t="s">
        <v>30</v>
      </c>
      <c r="B12" s="36"/>
      <c r="E12" s="10" t="s">
        <v>37</v>
      </c>
      <c r="F12" s="10" t="s">
        <v>38</v>
      </c>
      <c r="G12" s="37"/>
      <c r="M12" s="23"/>
      <c r="N12" s="24"/>
      <c r="P12" s="25"/>
      <c r="Q12" s="24"/>
      <c r="T12" s="26"/>
    </row>
    <row r="13" spans="1:20" ht="15" customHeight="1" x14ac:dyDescent="0.25">
      <c r="A13" s="16" t="s">
        <v>39</v>
      </c>
      <c r="B13" s="36"/>
      <c r="E13" s="38" t="e">
        <f>VLOOKUP(D4,'Early Years '!$A$7:$T$14,5,0)+VLOOKUP(D4,'Early Years '!$A$6:$U$14,6,0)</f>
        <v>#N/A</v>
      </c>
      <c r="F13" s="39" t="e">
        <f>VLOOKUP(D4,'Early Years '!A7:T14,7,0)</f>
        <v>#N/A</v>
      </c>
      <c r="G13" s="40"/>
      <c r="M13" s="23"/>
      <c r="N13" s="24"/>
      <c r="P13" s="25"/>
      <c r="Q13" s="24"/>
      <c r="T13" s="26"/>
    </row>
    <row r="14" spans="1:20" ht="15" customHeight="1" x14ac:dyDescent="0.25">
      <c r="A14" s="16" t="s">
        <v>40</v>
      </c>
      <c r="B14" s="36"/>
      <c r="E14" s="38" t="e">
        <f>VLOOKUP(D4,'Early Years '!$A$7:$T$14,8,0)+VLOOKUP(D4,'Early Years '!$A$7:$T$14,9,0)</f>
        <v>#N/A</v>
      </c>
      <c r="F14" s="39" t="e">
        <f>VLOOKUP(D4,'Early Years '!$A$7:$U$15,10,0)</f>
        <v>#N/A</v>
      </c>
      <c r="G14" s="41"/>
      <c r="M14" s="23">
        <v>9251</v>
      </c>
      <c r="N14" s="24"/>
      <c r="P14" s="25"/>
      <c r="Q14" s="24"/>
      <c r="T14" s="26"/>
    </row>
    <row r="15" spans="1:20" ht="15" customHeight="1" x14ac:dyDescent="0.25">
      <c r="A15" s="16" t="s">
        <v>41</v>
      </c>
      <c r="B15" s="36"/>
      <c r="E15" s="38" t="e">
        <f>VLOOKUP(D4,'Early Years '!$A$7:$T$14,11,0)+VLOOKUP(D4,'Early Years '!$A$7:$T$14,12,0)</f>
        <v>#N/A</v>
      </c>
      <c r="F15" s="39" t="e">
        <f>VLOOKUP(D4,'Early Years '!$A$7:$T$14,13,0)</f>
        <v>#N/A</v>
      </c>
      <c r="G15" s="42" t="e">
        <f>SUM(F13:F15)</f>
        <v>#N/A</v>
      </c>
      <c r="I15" s="16" t="s">
        <v>42</v>
      </c>
      <c r="M15" s="23">
        <v>2</v>
      </c>
      <c r="N15" s="24"/>
      <c r="P15" s="25"/>
      <c r="Q15" s="24"/>
      <c r="T15" s="26"/>
    </row>
    <row r="16" spans="1:20" ht="15" customHeight="1" x14ac:dyDescent="0.25">
      <c r="B16" s="36"/>
      <c r="E16" s="38"/>
      <c r="F16" s="39"/>
      <c r="G16" s="39"/>
      <c r="M16" s="23"/>
      <c r="N16" s="24"/>
      <c r="P16" s="25"/>
      <c r="Q16" s="24"/>
      <c r="T16" s="26"/>
    </row>
    <row r="17" spans="1:20" ht="15" customHeight="1" x14ac:dyDescent="0.25">
      <c r="B17" s="36"/>
      <c r="E17" s="38"/>
      <c r="F17" s="38"/>
      <c r="G17" s="39"/>
      <c r="M17" s="23"/>
      <c r="N17" s="24"/>
      <c r="P17" s="25"/>
      <c r="Q17" s="24"/>
      <c r="T17" s="26"/>
    </row>
    <row r="18" spans="1:20" ht="15" customHeight="1" thickBot="1" x14ac:dyDescent="0.3">
      <c r="A18" s="10" t="s">
        <v>43</v>
      </c>
      <c r="B18" s="27"/>
      <c r="C18" s="28"/>
      <c r="D18" s="32"/>
      <c r="E18" s="29"/>
      <c r="F18" s="10"/>
      <c r="G18" s="39"/>
      <c r="M18" s="23"/>
      <c r="N18" s="24"/>
      <c r="P18" s="25"/>
      <c r="Q18" s="24"/>
      <c r="T18" s="26"/>
    </row>
    <row r="19" spans="1:20" ht="15" customHeight="1" thickBot="1" x14ac:dyDescent="0.3">
      <c r="A19" s="172" t="s">
        <v>31</v>
      </c>
      <c r="B19" s="173"/>
      <c r="C19" s="173"/>
      <c r="D19" s="174"/>
      <c r="E19" s="33">
        <v>5.29</v>
      </c>
      <c r="F19" s="8" t="s">
        <v>32</v>
      </c>
      <c r="G19" s="39"/>
      <c r="M19" s="23"/>
      <c r="N19" s="24"/>
      <c r="P19" s="25"/>
      <c r="Q19" s="24"/>
      <c r="T19" s="26"/>
    </row>
    <row r="20" spans="1:20" ht="15" customHeight="1" x14ac:dyDescent="0.25">
      <c r="B20" s="36"/>
      <c r="E20" s="38"/>
      <c r="F20" s="38"/>
      <c r="G20" s="39"/>
      <c r="M20" s="23"/>
      <c r="N20" s="24"/>
      <c r="P20" s="25"/>
      <c r="Q20" s="24"/>
      <c r="T20" s="26"/>
    </row>
    <row r="21" spans="1:20" ht="15" customHeight="1" x14ac:dyDescent="0.25">
      <c r="A21" s="10" t="s">
        <v>43</v>
      </c>
      <c r="B21" s="36"/>
      <c r="E21" s="10" t="s">
        <v>37</v>
      </c>
      <c r="F21" s="10" t="s">
        <v>38</v>
      </c>
      <c r="G21" s="39"/>
      <c r="M21" s="23"/>
      <c r="N21" s="24"/>
      <c r="P21" s="25"/>
      <c r="Q21" s="24"/>
      <c r="T21" s="26"/>
    </row>
    <row r="22" spans="1:20" ht="15" customHeight="1" x14ac:dyDescent="0.25">
      <c r="A22" s="16" t="s">
        <v>39</v>
      </c>
      <c r="B22" s="36"/>
      <c r="E22" s="38" t="e">
        <f>VLOOKUP(D4,'Early Years '!A7:T14,14,0)</f>
        <v>#N/A</v>
      </c>
      <c r="F22" s="43" t="e">
        <f>VLOOKUP(D4,'Early Years '!$A$7:$T$14,15,0)</f>
        <v>#N/A</v>
      </c>
      <c r="G22" s="43"/>
      <c r="M22" s="23"/>
      <c r="N22" s="24"/>
      <c r="P22" s="25"/>
      <c r="Q22" s="24"/>
      <c r="T22" s="26"/>
    </row>
    <row r="23" spans="1:20" ht="15" customHeight="1" x14ac:dyDescent="0.25">
      <c r="A23" s="16" t="s">
        <v>40</v>
      </c>
      <c r="B23" s="36"/>
      <c r="E23" s="38" t="e">
        <f>VLOOKUP(D4,'Early Years '!A7:U15,16,0)</f>
        <v>#N/A</v>
      </c>
      <c r="F23" s="43" t="e">
        <f>VLOOKUP(D4,'Early Years '!$A$7:$T$14,17,0)</f>
        <v>#N/A</v>
      </c>
      <c r="G23" s="43"/>
      <c r="M23" s="23"/>
      <c r="N23" s="24"/>
      <c r="P23" s="25"/>
      <c r="Q23" s="24"/>
      <c r="T23" s="26"/>
    </row>
    <row r="24" spans="1:20" ht="15" customHeight="1" x14ac:dyDescent="0.25">
      <c r="A24" s="16" t="s">
        <v>41</v>
      </c>
      <c r="B24" s="36"/>
      <c r="E24" s="38" t="e">
        <f>VLOOKUP(D4,'Early Years '!A7:T14,18,0)</f>
        <v>#N/A</v>
      </c>
      <c r="F24" s="43" t="e">
        <f>VLOOKUP($D$4,'Early Years '!$A$7:$T$14,19,FALSE)</f>
        <v>#N/A</v>
      </c>
      <c r="G24" s="42" t="e">
        <f>SUM(F22:F24)</f>
        <v>#N/A</v>
      </c>
      <c r="I24" s="16" t="s">
        <v>42</v>
      </c>
      <c r="M24" s="23">
        <v>3</v>
      </c>
      <c r="N24" s="24"/>
      <c r="P24" s="25"/>
      <c r="Q24" s="24"/>
      <c r="T24" s="26"/>
    </row>
    <row r="25" spans="1:20" ht="15" customHeight="1" x14ac:dyDescent="0.25">
      <c r="B25" s="36"/>
      <c r="E25" s="38"/>
      <c r="F25" s="43"/>
      <c r="G25" s="39"/>
      <c r="M25" s="23"/>
      <c r="N25" s="24"/>
      <c r="P25" s="25"/>
      <c r="Q25" s="24"/>
      <c r="T25" s="26"/>
    </row>
    <row r="26" spans="1:20" ht="15" customHeight="1" x14ac:dyDescent="0.25">
      <c r="B26" s="36"/>
      <c r="E26" s="38"/>
      <c r="F26" s="43"/>
      <c r="G26" s="43"/>
      <c r="M26" s="23"/>
      <c r="N26" s="24"/>
      <c r="P26" s="25"/>
      <c r="Q26" s="24"/>
      <c r="T26" s="26"/>
    </row>
    <row r="27" spans="1:20" ht="15" customHeight="1" x14ac:dyDescent="0.25">
      <c r="B27" s="36"/>
      <c r="E27" s="38"/>
      <c r="F27" s="43"/>
      <c r="G27" s="43"/>
      <c r="M27" s="23"/>
      <c r="N27" s="24"/>
      <c r="P27" s="25"/>
      <c r="Q27" s="24"/>
      <c r="T27" s="26"/>
    </row>
    <row r="28" spans="1:20" ht="15" customHeight="1" x14ac:dyDescent="0.25">
      <c r="B28" s="36"/>
      <c r="E28" s="38"/>
      <c r="F28" s="43"/>
      <c r="G28" s="43"/>
      <c r="M28" s="23"/>
      <c r="N28" s="24"/>
      <c r="P28" s="25"/>
      <c r="Q28" s="24"/>
      <c r="T28" s="26"/>
    </row>
    <row r="29" spans="1:20" ht="15" customHeight="1" x14ac:dyDescent="0.25">
      <c r="A29" s="10" t="s">
        <v>44</v>
      </c>
      <c r="B29" s="36"/>
      <c r="F29" s="44"/>
      <c r="G29" s="39" t="e">
        <f>VLOOKUP(D4,'Early Years '!$A$7:$T$14,3,0)</f>
        <v>#N/A</v>
      </c>
      <c r="I29" s="16" t="s">
        <v>45</v>
      </c>
      <c r="M29" s="23">
        <v>4</v>
      </c>
      <c r="N29" s="24"/>
      <c r="P29" s="25"/>
      <c r="Q29" s="24"/>
      <c r="T29" s="26"/>
    </row>
    <row r="30" spans="1:20" ht="15" customHeight="1" x14ac:dyDescent="0.25">
      <c r="A30" s="10" t="s">
        <v>46</v>
      </c>
      <c r="B30" s="36"/>
      <c r="G30" s="39" t="e">
        <f>VLOOKUP($D$4,'Early Years '!$A$7:$T$14,4,FALSE)</f>
        <v>#N/A</v>
      </c>
      <c r="M30" s="23">
        <v>5</v>
      </c>
      <c r="N30" s="24"/>
      <c r="P30" s="25"/>
      <c r="Q30" s="24"/>
      <c r="T30" s="26"/>
    </row>
    <row r="31" spans="1:20" ht="15" customHeight="1" x14ac:dyDescent="0.25">
      <c r="A31" s="10"/>
      <c r="B31" s="36"/>
      <c r="G31" s="39"/>
      <c r="M31" s="23"/>
      <c r="N31" s="24"/>
      <c r="P31" s="25"/>
      <c r="Q31" s="24"/>
      <c r="T31" s="26"/>
    </row>
    <row r="32" spans="1:20" ht="15" customHeight="1" x14ac:dyDescent="0.25">
      <c r="B32" s="36"/>
      <c r="G32" s="41"/>
      <c r="M32" s="23"/>
      <c r="N32" s="24"/>
      <c r="P32" s="25"/>
      <c r="Q32" s="24"/>
      <c r="T32" s="26"/>
    </row>
    <row r="33" spans="1:25" ht="15" customHeight="1" thickBot="1" x14ac:dyDescent="0.3">
      <c r="A33" s="10" t="s">
        <v>47</v>
      </c>
      <c r="E33" s="45"/>
      <c r="G33" s="46" t="e">
        <f>SUM(G15:G32)</f>
        <v>#N/A</v>
      </c>
      <c r="H33" s="45"/>
      <c r="I33" s="45"/>
      <c r="M33" s="16">
        <v>6</v>
      </c>
      <c r="N33" s="24"/>
      <c r="P33" s="25"/>
      <c r="Q33" s="24"/>
      <c r="R33" s="31"/>
      <c r="T33" s="26"/>
      <c r="X33" s="38"/>
      <c r="Y33" s="38"/>
    </row>
    <row r="34" spans="1:25" ht="15" customHeight="1" thickTop="1" x14ac:dyDescent="0.25">
      <c r="E34" s="45"/>
      <c r="H34" s="45"/>
      <c r="I34" s="45"/>
      <c r="M34" s="25"/>
      <c r="N34" s="24"/>
      <c r="P34" s="25"/>
      <c r="Q34" s="24"/>
      <c r="R34" s="31"/>
      <c r="T34" s="26"/>
      <c r="X34" s="38"/>
      <c r="Y34" s="38"/>
    </row>
    <row r="35" spans="1:25" ht="11.65" customHeight="1" x14ac:dyDescent="0.25">
      <c r="B35" s="11" t="s">
        <v>48</v>
      </c>
      <c r="C35" s="12"/>
      <c r="D35" s="12"/>
      <c r="E35" s="13"/>
      <c r="F35" s="14"/>
      <c r="G35" s="14" t="s">
        <v>49</v>
      </c>
      <c r="H35" s="47"/>
      <c r="I35" s="13" t="s">
        <v>50</v>
      </c>
      <c r="J35" s="48" t="s">
        <v>51</v>
      </c>
      <c r="M35" s="25"/>
      <c r="N35" s="24"/>
      <c r="P35" s="25"/>
      <c r="Q35" s="24"/>
      <c r="R35" s="31"/>
      <c r="T35" s="26"/>
      <c r="X35" s="38"/>
      <c r="Y35" s="38"/>
    </row>
    <row r="36" spans="1:25" ht="11.65" customHeight="1" x14ac:dyDescent="0.25">
      <c r="B36" s="15"/>
      <c r="E36" s="17"/>
      <c r="G36" s="49"/>
      <c r="H36" s="17"/>
      <c r="I36" s="50"/>
      <c r="J36" s="51"/>
      <c r="M36" s="25"/>
      <c r="N36" s="24"/>
      <c r="P36" s="25"/>
      <c r="Q36" s="24"/>
      <c r="R36" s="31"/>
      <c r="T36" s="26"/>
      <c r="X36" s="38"/>
      <c r="Y36" s="38"/>
    </row>
    <row r="37" spans="1:25" ht="13.5" customHeight="1" x14ac:dyDescent="0.25">
      <c r="B37" s="15" t="s">
        <v>52</v>
      </c>
      <c r="E37" s="17"/>
      <c r="G37" s="26" t="e">
        <f>VLOOKUP($D$4,Deprivation!A4:S10,4,FALSE)</f>
        <v>#N/A</v>
      </c>
      <c r="H37" s="17"/>
      <c r="I37" s="52">
        <v>0</v>
      </c>
      <c r="J37" s="53">
        <v>0</v>
      </c>
      <c r="M37" s="25"/>
      <c r="N37" s="24"/>
      <c r="P37" s="25"/>
      <c r="Q37" s="24"/>
      <c r="R37" s="31"/>
      <c r="T37" s="26"/>
      <c r="X37" s="38"/>
      <c r="Y37" s="38"/>
    </row>
    <row r="38" spans="1:25" ht="12.75" customHeight="1" x14ac:dyDescent="0.25">
      <c r="B38" s="15" t="s">
        <v>53</v>
      </c>
      <c r="E38" s="17"/>
      <c r="G38" s="26" t="e">
        <f>VLOOKUP($D$4,Deprivation!A4:S10,5,FALSE)</f>
        <v>#N/A</v>
      </c>
      <c r="H38" s="17"/>
      <c r="I38" s="52">
        <v>164</v>
      </c>
      <c r="J38" s="53" t="e">
        <f>VLOOKUP($D$4,Deprivation!$A$4:$S$11,13,FALSE)</f>
        <v>#N/A</v>
      </c>
      <c r="K38" s="38"/>
      <c r="L38" s="38"/>
      <c r="N38" s="24"/>
      <c r="P38" s="25"/>
      <c r="Q38" s="24"/>
      <c r="R38" s="31"/>
      <c r="T38" s="26"/>
      <c r="X38" s="38"/>
      <c r="Y38" s="38"/>
    </row>
    <row r="39" spans="1:25" ht="12.75" customHeight="1" x14ac:dyDescent="0.25">
      <c r="B39" s="15" t="s">
        <v>54</v>
      </c>
      <c r="E39" s="17"/>
      <c r="G39" s="26" t="e">
        <f>VLOOKUP($D$4,Deprivation!A4:S10,6,FALSE)</f>
        <v>#N/A</v>
      </c>
      <c r="H39" s="17"/>
      <c r="I39" s="52">
        <v>328</v>
      </c>
      <c r="J39" s="53" t="e">
        <f>VLOOKUP($D$4,Deprivation!$A$4:$S$10,14,FALSE)</f>
        <v>#N/A</v>
      </c>
      <c r="K39" s="38"/>
      <c r="L39" s="38"/>
      <c r="N39" s="24"/>
      <c r="P39" s="25"/>
      <c r="Q39" s="24"/>
      <c r="R39" s="31"/>
      <c r="T39" s="26"/>
      <c r="X39" s="38"/>
      <c r="Y39" s="38"/>
    </row>
    <row r="40" spans="1:25" ht="12.75" customHeight="1" x14ac:dyDescent="0.25">
      <c r="B40" s="15" t="s">
        <v>55</v>
      </c>
      <c r="E40" s="17"/>
      <c r="G40" s="26" t="e">
        <f>VLOOKUP($D$4,Deprivation!A4:S10,7,FALSE)</f>
        <v>#N/A</v>
      </c>
      <c r="H40" s="17"/>
      <c r="I40" s="52">
        <v>492</v>
      </c>
      <c r="J40" s="53" t="e">
        <f>VLOOKUP($D$4,Deprivation!A4:S11,15,FALSE)</f>
        <v>#N/A</v>
      </c>
      <c r="K40" s="38"/>
      <c r="L40" s="38"/>
      <c r="N40" s="24"/>
      <c r="P40" s="25"/>
      <c r="Q40" s="24"/>
      <c r="R40" s="31"/>
      <c r="T40" s="26"/>
      <c r="X40" s="38"/>
      <c r="Y40" s="38"/>
    </row>
    <row r="41" spans="1:25" ht="12.75" customHeight="1" x14ac:dyDescent="0.25">
      <c r="B41" s="15" t="s">
        <v>56</v>
      </c>
      <c r="E41" s="17"/>
      <c r="G41" s="26" t="e">
        <f>VLOOKUP($D$4,Deprivation!$A$4:$S$11,8,FALSE)</f>
        <v>#N/A</v>
      </c>
      <c r="H41" s="17"/>
      <c r="I41" s="52">
        <v>656</v>
      </c>
      <c r="J41" s="53" t="e">
        <f>VLOOKUP($D$4,Deprivation!A4:S10,16,FALSE)</f>
        <v>#N/A</v>
      </c>
      <c r="N41" s="24"/>
      <c r="P41" s="25"/>
      <c r="Q41" s="24"/>
      <c r="R41" s="31"/>
      <c r="T41" s="26"/>
      <c r="X41" s="38"/>
      <c r="Y41" s="38"/>
    </row>
    <row r="42" spans="1:25" ht="12.75" customHeight="1" x14ac:dyDescent="0.25">
      <c r="B42" s="15" t="s">
        <v>57</v>
      </c>
      <c r="D42" s="10"/>
      <c r="E42" s="18"/>
      <c r="F42" s="10"/>
      <c r="G42" s="26" t="e">
        <f>VLOOKUP($D$4,Deprivation!$A$4:$S$10,9,FALSE)</f>
        <v>#N/A</v>
      </c>
      <c r="H42" s="18"/>
      <c r="I42" s="52">
        <v>820</v>
      </c>
      <c r="J42" s="53" t="e">
        <f>VLOOKUP($D$4,Deprivation!A4:S11,17,FALSE)</f>
        <v>#N/A</v>
      </c>
      <c r="K42" s="54"/>
      <c r="L42" s="54"/>
      <c r="N42" s="24"/>
      <c r="P42" s="25"/>
      <c r="Q42" s="24"/>
      <c r="R42" s="31"/>
      <c r="T42" s="26"/>
      <c r="X42" s="38"/>
      <c r="Y42" s="38"/>
    </row>
    <row r="43" spans="1:25" ht="12.75" customHeight="1" x14ac:dyDescent="0.25">
      <c r="B43" s="15" t="s">
        <v>58</v>
      </c>
      <c r="G43" s="26" t="e">
        <f>VLOOKUP($D$4,Deprivation!$A$4:$T$11,10,FALSE)</f>
        <v>#N/A</v>
      </c>
      <c r="H43" s="45"/>
      <c r="I43" s="52">
        <v>984</v>
      </c>
      <c r="J43" s="53" t="e">
        <f>VLOOKUP(D4,Deprivation!A4:S11,17,0)</f>
        <v>#N/A</v>
      </c>
      <c r="N43" s="24"/>
      <c r="P43" s="25"/>
      <c r="Q43" s="24"/>
      <c r="R43" s="31"/>
      <c r="T43" s="26"/>
      <c r="X43" s="38"/>
      <c r="Y43" s="38"/>
    </row>
    <row r="44" spans="1:25" ht="12.75" customHeight="1" x14ac:dyDescent="0.25">
      <c r="B44" s="15"/>
      <c r="G44" s="26"/>
      <c r="H44" s="45"/>
      <c r="I44" s="17"/>
      <c r="J44" s="53"/>
      <c r="M44" s="25"/>
      <c r="N44" s="24"/>
      <c r="P44" s="25"/>
      <c r="Q44" s="24"/>
      <c r="R44" s="31"/>
      <c r="T44" s="26"/>
      <c r="X44" s="38"/>
      <c r="Y44" s="38"/>
    </row>
    <row r="45" spans="1:25" ht="11.65" customHeight="1" x14ac:dyDescent="0.25">
      <c r="B45" s="19"/>
      <c r="C45" s="20"/>
      <c r="D45" s="20"/>
      <c r="E45" s="20"/>
      <c r="F45" s="20"/>
      <c r="G45" s="55"/>
      <c r="H45" s="20"/>
      <c r="I45" s="20"/>
      <c r="J45" s="56" t="e">
        <f>SUM(J37:J43)</f>
        <v>#N/A</v>
      </c>
      <c r="K45" s="38"/>
      <c r="N45" s="24"/>
      <c r="P45" s="25"/>
      <c r="Q45" s="24"/>
      <c r="R45" s="31"/>
      <c r="T45" s="26"/>
      <c r="X45" s="38"/>
      <c r="Y45" s="38"/>
    </row>
    <row r="46" spans="1:25" ht="11.65" customHeight="1" x14ac:dyDescent="0.25">
      <c r="G46" s="26"/>
      <c r="J46" s="54"/>
      <c r="K46" s="38"/>
      <c r="N46" s="24"/>
      <c r="P46" s="25"/>
      <c r="Q46" s="24"/>
      <c r="R46" s="31"/>
      <c r="T46" s="26"/>
      <c r="X46" s="38"/>
      <c r="Y46" s="38"/>
    </row>
    <row r="47" spans="1:25" ht="11.65" customHeight="1" x14ac:dyDescent="0.25">
      <c r="B47" s="10" t="s">
        <v>28</v>
      </c>
      <c r="F47" s="57"/>
      <c r="G47" s="38"/>
      <c r="J47" s="38"/>
      <c r="M47" s="25"/>
      <c r="N47" s="24"/>
      <c r="P47" s="25"/>
      <c r="Q47" s="24"/>
      <c r="R47" s="31"/>
      <c r="T47" s="26"/>
    </row>
    <row r="48" spans="1:25" ht="12.75" customHeight="1" x14ac:dyDescent="0.25">
      <c r="B48" s="16">
        <v>1</v>
      </c>
      <c r="C48" s="179" t="s">
        <v>59</v>
      </c>
      <c r="D48" s="179"/>
      <c r="E48" s="179"/>
      <c r="F48" s="179"/>
      <c r="G48" s="179"/>
      <c r="H48" s="179"/>
      <c r="I48" s="179"/>
      <c r="J48" s="179"/>
      <c r="K48" s="179"/>
      <c r="L48" s="179"/>
      <c r="M48" s="179"/>
      <c r="N48" s="24"/>
      <c r="P48" s="25"/>
      <c r="Q48" s="24"/>
      <c r="R48" s="31"/>
      <c r="T48" s="26"/>
    </row>
    <row r="49" spans="1:20" ht="12.75" customHeight="1" x14ac:dyDescent="0.25">
      <c r="B49" s="16">
        <v>2</v>
      </c>
      <c r="C49" s="179" t="s">
        <v>60</v>
      </c>
      <c r="D49" s="179"/>
      <c r="E49" s="179"/>
      <c r="F49" s="179"/>
      <c r="G49" s="179"/>
      <c r="H49" s="179"/>
      <c r="I49" s="179"/>
      <c r="J49" s="179"/>
      <c r="K49" s="179"/>
      <c r="L49" s="179"/>
      <c r="M49" s="179"/>
      <c r="N49" s="24"/>
      <c r="P49" s="25"/>
      <c r="Q49" s="24"/>
      <c r="R49" s="31"/>
      <c r="T49" s="26"/>
    </row>
    <row r="50" spans="1:20" ht="12.75" customHeight="1" x14ac:dyDescent="0.25">
      <c r="C50" s="175" t="s">
        <v>61</v>
      </c>
      <c r="D50" s="175"/>
      <c r="E50" s="175"/>
      <c r="F50" s="175"/>
      <c r="G50" s="175"/>
      <c r="H50" s="175"/>
      <c r="I50" s="175"/>
      <c r="J50" s="175"/>
      <c r="K50" s="175"/>
      <c r="L50" s="175"/>
      <c r="M50" s="175"/>
      <c r="N50" s="24"/>
      <c r="P50" s="25"/>
      <c r="Q50" s="24"/>
      <c r="R50" s="31"/>
      <c r="T50" s="26"/>
    </row>
    <row r="51" spans="1:20" ht="12.75" customHeight="1" x14ac:dyDescent="0.25">
      <c r="B51" s="16">
        <v>3</v>
      </c>
      <c r="C51" s="175" t="s">
        <v>62</v>
      </c>
      <c r="D51" s="175"/>
      <c r="E51" s="175"/>
      <c r="F51" s="175"/>
      <c r="G51" s="175"/>
      <c r="H51" s="175"/>
      <c r="I51" s="175"/>
      <c r="J51" s="175"/>
      <c r="K51" s="175"/>
      <c r="L51" s="175"/>
      <c r="M51" s="175"/>
      <c r="N51" s="24"/>
      <c r="P51" s="25"/>
      <c r="Q51" s="24"/>
      <c r="R51" s="31"/>
      <c r="T51" s="26"/>
    </row>
    <row r="52" spans="1:20" ht="12.75" customHeight="1" x14ac:dyDescent="0.25">
      <c r="C52" s="175" t="s">
        <v>63</v>
      </c>
      <c r="D52" s="175"/>
      <c r="E52" s="175"/>
      <c r="F52" s="175"/>
      <c r="G52" s="175"/>
      <c r="H52" s="175"/>
      <c r="I52" s="175"/>
      <c r="J52" s="175"/>
      <c r="K52" s="175"/>
      <c r="L52" s="175"/>
      <c r="M52" s="175"/>
      <c r="N52" s="24"/>
      <c r="P52" s="25"/>
      <c r="Q52" s="24"/>
      <c r="R52" s="31"/>
      <c r="T52" s="26"/>
    </row>
    <row r="53" spans="1:20" ht="12.75" customHeight="1" x14ac:dyDescent="0.25">
      <c r="C53" s="175" t="s">
        <v>64</v>
      </c>
      <c r="D53" s="175"/>
      <c r="E53" s="175"/>
      <c r="F53" s="175"/>
      <c r="G53" s="175"/>
      <c r="H53" s="175"/>
      <c r="I53" s="175"/>
      <c r="J53" s="175"/>
      <c r="K53" s="175"/>
      <c r="L53" s="175"/>
      <c r="M53" s="175"/>
      <c r="N53" s="24"/>
      <c r="P53" s="25"/>
      <c r="Q53" s="24"/>
      <c r="R53" s="31"/>
      <c r="T53" s="26"/>
    </row>
    <row r="54" spans="1:20" ht="12.75" customHeight="1" x14ac:dyDescent="0.25">
      <c r="B54" s="16">
        <v>4</v>
      </c>
      <c r="C54" s="180" t="s">
        <v>65</v>
      </c>
      <c r="D54" s="180"/>
      <c r="E54" s="180"/>
      <c r="F54" s="180"/>
      <c r="G54" s="180"/>
      <c r="H54" s="180"/>
      <c r="I54" s="180"/>
      <c r="J54" s="180"/>
      <c r="K54" s="180"/>
      <c r="L54" s="180"/>
      <c r="M54" s="180"/>
      <c r="N54" s="24"/>
      <c r="P54" s="25"/>
      <c r="Q54" s="24"/>
      <c r="R54" s="31"/>
      <c r="T54" s="26"/>
    </row>
    <row r="55" spans="1:20" ht="12.75" customHeight="1" x14ac:dyDescent="0.25">
      <c r="C55" s="180" t="s">
        <v>66</v>
      </c>
      <c r="D55" s="180"/>
      <c r="E55" s="180"/>
      <c r="F55" s="180"/>
      <c r="G55" s="180"/>
      <c r="H55" s="180"/>
      <c r="I55" s="180"/>
      <c r="J55" s="180"/>
      <c r="K55" s="180"/>
      <c r="L55" s="180"/>
      <c r="M55" s="180"/>
      <c r="N55" s="24"/>
      <c r="P55" s="25"/>
      <c r="Q55" s="24"/>
      <c r="R55" s="31"/>
      <c r="T55" s="26"/>
    </row>
    <row r="56" spans="1:20" ht="12.75" customHeight="1" x14ac:dyDescent="0.25">
      <c r="B56" s="16">
        <v>5</v>
      </c>
      <c r="C56" s="181" t="s">
        <v>67</v>
      </c>
      <c r="D56" s="181"/>
      <c r="E56" s="181"/>
      <c r="F56" s="181"/>
      <c r="G56" s="181"/>
      <c r="H56" s="181"/>
      <c r="I56" s="181"/>
      <c r="J56" s="181"/>
      <c r="K56" s="181"/>
      <c r="L56" s="181"/>
      <c r="M56" s="181"/>
      <c r="N56" s="24"/>
      <c r="P56" s="25"/>
      <c r="Q56" s="24"/>
      <c r="R56" s="31"/>
      <c r="T56" s="26"/>
    </row>
    <row r="57" spans="1:20" ht="12.75" customHeight="1" x14ac:dyDescent="0.25">
      <c r="B57" s="21">
        <v>6</v>
      </c>
      <c r="C57" s="179" t="s">
        <v>68</v>
      </c>
      <c r="D57" s="179"/>
      <c r="E57" s="179"/>
      <c r="F57" s="179"/>
      <c r="G57" s="179"/>
      <c r="H57" s="179"/>
      <c r="I57" s="179"/>
      <c r="J57" s="179"/>
      <c r="K57" s="179"/>
      <c r="L57" s="179"/>
      <c r="M57" s="179"/>
      <c r="N57" s="24"/>
      <c r="P57" s="25"/>
      <c r="Q57" s="24"/>
      <c r="R57" s="31"/>
      <c r="T57" s="26"/>
    </row>
    <row r="58" spans="1:20" ht="12.75" customHeight="1" x14ac:dyDescent="0.25">
      <c r="B58" s="21"/>
      <c r="C58" s="97"/>
      <c r="D58" s="97"/>
      <c r="E58" s="97"/>
      <c r="F58" s="60"/>
      <c r="G58" s="58"/>
      <c r="H58" s="58"/>
      <c r="I58" s="58"/>
      <c r="J58" s="58"/>
      <c r="K58" s="58"/>
      <c r="L58" s="58"/>
      <c r="M58" s="59"/>
      <c r="N58" s="24"/>
      <c r="P58" s="25"/>
      <c r="Q58" s="24"/>
      <c r="R58" s="31"/>
      <c r="T58" s="26"/>
    </row>
    <row r="59" spans="1:20" ht="12.75" customHeight="1" x14ac:dyDescent="0.25">
      <c r="C59" s="21"/>
      <c r="D59" s="21"/>
      <c r="E59" s="21"/>
      <c r="M59" s="25"/>
      <c r="N59" s="24"/>
      <c r="P59" s="25"/>
      <c r="Q59" s="24"/>
      <c r="R59" s="31"/>
      <c r="T59" s="26"/>
    </row>
    <row r="60" spans="1:20" ht="12.75" customHeight="1" x14ac:dyDescent="0.25">
      <c r="A60" s="61"/>
      <c r="B60" s="28"/>
      <c r="C60" s="10"/>
      <c r="D60" s="10"/>
      <c r="E60" s="10"/>
      <c r="M60" s="25"/>
      <c r="N60" s="24"/>
      <c r="P60" s="25"/>
      <c r="Q60" s="24"/>
      <c r="R60" s="31"/>
      <c r="T60" s="26"/>
    </row>
    <row r="61" spans="1:20" ht="12.75" customHeight="1" x14ac:dyDescent="0.25">
      <c r="A61" s="36"/>
      <c r="B61" s="36"/>
      <c r="M61" s="25"/>
      <c r="N61" s="24"/>
      <c r="P61" s="25"/>
      <c r="Q61" s="24"/>
      <c r="R61" s="31"/>
      <c r="T61" s="26"/>
    </row>
    <row r="62" spans="1:20" ht="12.75" customHeight="1" x14ac:dyDescent="0.25">
      <c r="C62" s="10"/>
      <c r="D62" s="10"/>
      <c r="E62" s="62"/>
      <c r="M62" s="25"/>
      <c r="N62" s="24"/>
      <c r="P62" s="25"/>
      <c r="Q62" s="24"/>
      <c r="R62" s="31"/>
      <c r="T62" s="26"/>
    </row>
    <row r="63" spans="1:20" ht="12.75" customHeight="1" x14ac:dyDescent="0.25">
      <c r="M63" s="25"/>
      <c r="N63" s="24"/>
      <c r="P63" s="25"/>
      <c r="Q63" s="24"/>
      <c r="R63" s="31"/>
      <c r="T63" s="26"/>
    </row>
    <row r="64" spans="1:20" ht="12.75" customHeight="1" x14ac:dyDescent="0.25">
      <c r="A64" s="61"/>
      <c r="B64" s="28"/>
      <c r="C64" s="21"/>
      <c r="D64" s="21"/>
      <c r="E64" s="21"/>
      <c r="M64" s="25"/>
      <c r="N64" s="24"/>
      <c r="P64" s="25"/>
      <c r="Q64" s="24"/>
      <c r="R64" s="31"/>
      <c r="T64" s="26"/>
    </row>
    <row r="65" spans="1:20" ht="12.75" customHeight="1" x14ac:dyDescent="0.25">
      <c r="A65" s="36"/>
      <c r="B65" s="21"/>
      <c r="C65" s="21"/>
      <c r="D65" s="21"/>
      <c r="E65" s="21"/>
      <c r="M65" s="25"/>
      <c r="N65" s="24"/>
      <c r="P65" s="25"/>
      <c r="Q65" s="24"/>
      <c r="R65" s="31"/>
      <c r="T65" s="26"/>
    </row>
    <row r="66" spans="1:20" ht="12.75" customHeight="1" x14ac:dyDescent="0.25">
      <c r="C66" s="21"/>
      <c r="D66" s="21"/>
      <c r="E66" s="21"/>
      <c r="M66" s="25"/>
      <c r="N66" s="24"/>
      <c r="P66" s="25"/>
      <c r="Q66" s="24"/>
      <c r="R66" s="31"/>
      <c r="T66" s="26"/>
    </row>
    <row r="67" spans="1:20" ht="12.75" customHeight="1" x14ac:dyDescent="0.25">
      <c r="C67" s="21"/>
      <c r="D67" s="21"/>
      <c r="E67" s="63"/>
      <c r="M67" s="25"/>
      <c r="N67" s="24"/>
      <c r="P67" s="25"/>
      <c r="Q67" s="24"/>
      <c r="R67" s="31"/>
      <c r="T67" s="26"/>
    </row>
    <row r="68" spans="1:20" ht="12.75" customHeight="1" x14ac:dyDescent="0.25">
      <c r="C68" s="21"/>
      <c r="D68" s="21"/>
      <c r="E68" s="63"/>
      <c r="M68" s="25"/>
      <c r="N68" s="24"/>
      <c r="P68" s="25"/>
      <c r="Q68" s="24"/>
      <c r="R68" s="31"/>
      <c r="T68" s="26"/>
    </row>
    <row r="69" spans="1:20" ht="12.75" customHeight="1" x14ac:dyDescent="0.25">
      <c r="C69" s="21"/>
      <c r="D69" s="21"/>
      <c r="E69" s="63"/>
      <c r="M69" s="25"/>
      <c r="N69" s="24"/>
      <c r="P69" s="25"/>
      <c r="Q69" s="24"/>
      <c r="R69" s="31"/>
      <c r="T69" s="26"/>
    </row>
    <row r="70" spans="1:20" ht="12.75" customHeight="1" x14ac:dyDescent="0.25">
      <c r="C70" s="21"/>
      <c r="D70" s="21"/>
      <c r="E70" s="63"/>
      <c r="M70" s="25"/>
      <c r="N70" s="24"/>
      <c r="P70" s="25"/>
      <c r="Q70" s="24"/>
      <c r="R70" s="31"/>
      <c r="T70" s="26"/>
    </row>
    <row r="71" spans="1:20" ht="12.75" customHeight="1" x14ac:dyDescent="0.25">
      <c r="C71" s="21"/>
      <c r="D71" s="21"/>
      <c r="E71" s="63"/>
      <c r="M71" s="25"/>
      <c r="N71" s="24"/>
      <c r="P71" s="25"/>
      <c r="Q71" s="24"/>
      <c r="R71" s="31"/>
      <c r="T71" s="26"/>
    </row>
    <row r="72" spans="1:20" ht="12.75" customHeight="1" x14ac:dyDescent="0.25">
      <c r="C72" s="21"/>
      <c r="D72" s="21"/>
      <c r="E72" s="63"/>
      <c r="M72" s="25"/>
      <c r="N72" s="24"/>
      <c r="P72" s="25"/>
      <c r="Q72" s="24"/>
      <c r="R72" s="31"/>
      <c r="T72" s="26"/>
    </row>
    <row r="73" spans="1:20" ht="12.75" customHeight="1" x14ac:dyDescent="0.25">
      <c r="B73" s="21"/>
      <c r="C73" s="21"/>
      <c r="D73" s="21"/>
      <c r="E73" s="21"/>
      <c r="M73" s="25"/>
      <c r="N73" s="24"/>
      <c r="P73" s="25"/>
      <c r="Q73" s="24"/>
      <c r="R73" s="31"/>
      <c r="T73" s="26"/>
    </row>
    <row r="74" spans="1:20" ht="12.75" customHeight="1" x14ac:dyDescent="0.25">
      <c r="C74" s="21"/>
      <c r="D74" s="21"/>
      <c r="E74" s="21"/>
      <c r="M74" s="25"/>
      <c r="N74" s="24"/>
      <c r="P74" s="25"/>
      <c r="Q74" s="24"/>
      <c r="R74" s="31"/>
      <c r="T74" s="26"/>
    </row>
    <row r="75" spans="1:20" ht="12.75" customHeight="1" x14ac:dyDescent="0.25">
      <c r="B75" s="28"/>
      <c r="C75" s="10"/>
      <c r="D75" s="10"/>
      <c r="E75" s="10"/>
      <c r="M75" s="25"/>
      <c r="N75" s="24"/>
      <c r="P75" s="25"/>
      <c r="Q75" s="24"/>
      <c r="R75" s="31"/>
      <c r="T75" s="26"/>
    </row>
    <row r="76" spans="1:20" ht="12.75" customHeight="1" x14ac:dyDescent="0.25">
      <c r="M76" s="25"/>
      <c r="N76" s="24"/>
      <c r="P76" s="25"/>
      <c r="Q76" s="24"/>
      <c r="R76" s="31"/>
      <c r="T76" s="26"/>
    </row>
    <row r="77" spans="1:20" ht="12.75" customHeight="1" x14ac:dyDescent="0.25">
      <c r="M77" s="25"/>
      <c r="N77" s="24"/>
      <c r="P77" s="25"/>
      <c r="Q77" s="24"/>
      <c r="R77" s="31"/>
      <c r="T77" s="26"/>
    </row>
    <row r="78" spans="1:20" ht="12.75" customHeight="1" x14ac:dyDescent="0.25">
      <c r="B78" s="10"/>
      <c r="C78" s="10"/>
      <c r="D78" s="10"/>
      <c r="E78" s="10"/>
      <c r="M78" s="25"/>
      <c r="N78" s="24"/>
      <c r="P78" s="25"/>
      <c r="Q78" s="24"/>
      <c r="R78" s="31"/>
      <c r="T78" s="26"/>
    </row>
    <row r="79" spans="1:20" ht="12.75" customHeight="1" x14ac:dyDescent="0.25">
      <c r="C79" s="10"/>
      <c r="D79" s="10"/>
      <c r="E79" s="10"/>
      <c r="M79" s="25"/>
      <c r="N79" s="24"/>
      <c r="P79" s="25"/>
      <c r="Q79" s="24"/>
      <c r="R79" s="31"/>
      <c r="T79" s="26"/>
    </row>
    <row r="80" spans="1:20" ht="12.75" customHeight="1" x14ac:dyDescent="0.25">
      <c r="B80" s="21"/>
      <c r="M80" s="25"/>
      <c r="N80" s="24"/>
      <c r="P80" s="25"/>
      <c r="Q80" s="24"/>
      <c r="R80" s="31"/>
      <c r="T80" s="26"/>
    </row>
    <row r="81" spans="2:20" ht="12.75" customHeight="1" x14ac:dyDescent="0.25">
      <c r="M81" s="25"/>
      <c r="N81" s="24"/>
      <c r="P81" s="25"/>
      <c r="Q81" s="24"/>
      <c r="R81" s="31"/>
      <c r="T81" s="26"/>
    </row>
    <row r="82" spans="2:20" ht="12.75" customHeight="1" x14ac:dyDescent="0.25">
      <c r="B82" s="28"/>
      <c r="M82" s="25"/>
      <c r="N82" s="24"/>
      <c r="P82" s="25"/>
      <c r="Q82" s="24"/>
      <c r="R82" s="31"/>
      <c r="T82" s="26"/>
    </row>
    <row r="83" spans="2:20" ht="12.75" customHeight="1" x14ac:dyDescent="0.25">
      <c r="M83" s="25"/>
      <c r="N83" s="24"/>
      <c r="P83" s="25"/>
      <c r="Q83" s="24"/>
      <c r="R83" s="31"/>
      <c r="T83" s="26"/>
    </row>
    <row r="84" spans="2:20" ht="12.75" customHeight="1" x14ac:dyDescent="0.25">
      <c r="M84" s="25"/>
      <c r="N84" s="24"/>
      <c r="P84" s="25"/>
      <c r="Q84" s="24"/>
      <c r="R84" s="31"/>
      <c r="T84" s="26"/>
    </row>
    <row r="85" spans="2:20" ht="12.75" customHeight="1" x14ac:dyDescent="0.25">
      <c r="B85" s="10"/>
      <c r="M85" s="25"/>
      <c r="N85" s="24"/>
      <c r="P85" s="25"/>
      <c r="Q85" s="24"/>
      <c r="R85" s="31"/>
      <c r="T85" s="26"/>
    </row>
    <row r="86" spans="2:20" ht="12.75" customHeight="1" x14ac:dyDescent="0.25">
      <c r="M86" s="25"/>
      <c r="N86" s="24"/>
      <c r="P86" s="25"/>
      <c r="Q86" s="24"/>
      <c r="R86" s="31"/>
      <c r="T86" s="26"/>
    </row>
    <row r="87" spans="2:20" ht="12.75" customHeight="1" x14ac:dyDescent="0.25">
      <c r="M87" s="25"/>
      <c r="N87" s="24"/>
      <c r="P87" s="25"/>
      <c r="Q87" s="24"/>
      <c r="R87" s="31"/>
      <c r="T87" s="26"/>
    </row>
    <row r="88" spans="2:20" ht="12.75" customHeight="1" x14ac:dyDescent="0.25">
      <c r="M88" s="25"/>
      <c r="N88" s="24"/>
      <c r="P88" s="25"/>
      <c r="Q88" s="24"/>
      <c r="R88" s="31"/>
      <c r="T88" s="26"/>
    </row>
    <row r="89" spans="2:20" ht="12.75" customHeight="1" x14ac:dyDescent="0.25">
      <c r="M89" s="25"/>
      <c r="N89" s="24"/>
      <c r="P89" s="25"/>
      <c r="Q89" s="24"/>
      <c r="R89" s="31"/>
      <c r="T89" s="26"/>
    </row>
    <row r="90" spans="2:20" ht="12.75" customHeight="1" x14ac:dyDescent="0.25">
      <c r="M90" s="25"/>
      <c r="N90" s="24"/>
      <c r="P90" s="25"/>
      <c r="Q90" s="24"/>
      <c r="R90" s="31"/>
    </row>
    <row r="91" spans="2:20" ht="12.75" customHeight="1" x14ac:dyDescent="0.25">
      <c r="M91" s="25"/>
      <c r="N91" s="24"/>
      <c r="P91" s="25"/>
      <c r="Q91" s="24"/>
      <c r="R91" s="31"/>
    </row>
    <row r="92" spans="2:20" ht="12.75" customHeight="1" x14ac:dyDescent="0.25">
      <c r="M92" s="25"/>
      <c r="N92" s="24"/>
      <c r="P92" s="25"/>
      <c r="Q92" s="24"/>
      <c r="R92" s="31"/>
    </row>
    <row r="93" spans="2:20" ht="12.75" customHeight="1" x14ac:dyDescent="0.25">
      <c r="M93" s="25"/>
      <c r="N93" s="24"/>
      <c r="P93" s="25"/>
      <c r="Q93" s="24"/>
      <c r="R93" s="31"/>
    </row>
    <row r="94" spans="2:20" ht="12.75" customHeight="1" x14ac:dyDescent="0.25">
      <c r="N94" s="24"/>
      <c r="P94" s="25"/>
      <c r="R94" s="31"/>
    </row>
    <row r="95" spans="2:20" ht="12.75" customHeight="1" x14ac:dyDescent="0.25">
      <c r="N95" s="24"/>
      <c r="P95" s="25"/>
      <c r="R95" s="31"/>
    </row>
    <row r="96" spans="2:20" ht="12.75" customHeight="1" x14ac:dyDescent="0.25">
      <c r="N96" s="24"/>
      <c r="P96" s="25"/>
      <c r="R96" s="31"/>
    </row>
    <row r="97" spans="18:18" ht="12.75" customHeight="1" x14ac:dyDescent="0.25">
      <c r="R97" s="31"/>
    </row>
    <row r="98" spans="18:18" ht="12.75" customHeight="1" x14ac:dyDescent="0.25">
      <c r="R98" s="31"/>
    </row>
    <row r="99" spans="18:18" ht="12.75" customHeight="1" x14ac:dyDescent="0.25">
      <c r="R99" s="31"/>
    </row>
    <row r="100" spans="18:18" ht="12.75" customHeight="1" x14ac:dyDescent="0.25">
      <c r="R100" s="31"/>
    </row>
    <row r="101" spans="18:18" ht="12.75" customHeight="1" x14ac:dyDescent="0.25">
      <c r="R101" s="31"/>
    </row>
    <row r="102" spans="18:18" ht="12.75" customHeight="1" x14ac:dyDescent="0.25">
      <c r="R102" s="31"/>
    </row>
    <row r="103" spans="18:18" ht="12.75" customHeight="1" x14ac:dyDescent="0.25">
      <c r="R103" s="31"/>
    </row>
    <row r="104" spans="18:18" ht="12.75" customHeight="1" x14ac:dyDescent="0.25">
      <c r="R104" s="31"/>
    </row>
    <row r="105" spans="18:18" ht="12.75" customHeight="1" x14ac:dyDescent="0.25">
      <c r="R105" s="31"/>
    </row>
    <row r="106" spans="18:18" ht="12.75" customHeight="1" x14ac:dyDescent="0.25">
      <c r="R106" s="31"/>
    </row>
    <row r="107" spans="18:18" ht="12.75" customHeight="1" x14ac:dyDescent="0.25">
      <c r="R107" s="31"/>
    </row>
    <row r="108" spans="18:18" ht="12.75" customHeight="1" x14ac:dyDescent="0.25">
      <c r="R108" s="31"/>
    </row>
    <row r="109" spans="18:18" ht="12.75" customHeight="1" x14ac:dyDescent="0.25">
      <c r="R109" s="31"/>
    </row>
    <row r="110" spans="18:18" ht="12.75" customHeight="1" x14ac:dyDescent="0.25">
      <c r="R110" s="31"/>
    </row>
    <row r="111" spans="18:18" ht="12.75" customHeight="1" x14ac:dyDescent="0.25">
      <c r="R111" s="31"/>
    </row>
    <row r="112" spans="18:18" ht="12.75" customHeight="1" x14ac:dyDescent="0.25">
      <c r="R112" s="31"/>
    </row>
    <row r="113" spans="18:18" ht="12.75" customHeight="1" x14ac:dyDescent="0.25">
      <c r="R113" s="31"/>
    </row>
  </sheetData>
  <sheetProtection algorithmName="SHA-512" hashValue="ZDw3+QDRR3CGG49a4jAE2nOdONleBAR/6KXje/IhjMEHF9wplR9bfsvY76umUimplEHeTMIUXO1inxazZ5MsZg==" saltValue="V9W125+yu4St/ue6JjPdPQ==" spinCount="100000" sheet="1" formatCells="0" formatColumns="0" formatRows="0"/>
  <protectedRanges>
    <protectedRange sqref="D4" name="Range1"/>
  </protectedRanges>
  <customSheetViews>
    <customSheetView guid="{428FCDE4-CDEE-40B8-89EE-24236990FD28}" fitToPage="1">
      <selection activeCell="G14" sqref="G14"/>
      <pageMargins left="0" right="0" top="0" bottom="0" header="0" footer="0"/>
      <pageSetup paperSize="9" scale="62" orientation="portrait" r:id="rId1"/>
      <headerFooter>
        <oddHeader>&amp;CLincolnshire County Council</oddHeader>
        <oddFooter>&amp;CNursery School Budget Share 2020/21
Nursery Schools Budget Share Tab</oddFooter>
      </headerFooter>
    </customSheetView>
  </customSheetViews>
  <mergeCells count="15">
    <mergeCell ref="C54:M54"/>
    <mergeCell ref="C56:M56"/>
    <mergeCell ref="C57:M57"/>
    <mergeCell ref="C51:M51"/>
    <mergeCell ref="C52:M52"/>
    <mergeCell ref="C55:M55"/>
    <mergeCell ref="C53:M53"/>
    <mergeCell ref="A7:D7"/>
    <mergeCell ref="C50:M50"/>
    <mergeCell ref="A8:D8"/>
    <mergeCell ref="A10:D10"/>
    <mergeCell ref="A19:D19"/>
    <mergeCell ref="C48:M48"/>
    <mergeCell ref="C49:M49"/>
    <mergeCell ref="A9:D9"/>
  </mergeCells>
  <pageMargins left="0.70866141732283472" right="0.70866141732283472" top="0.74803149606299213" bottom="0.74803149606299213" header="0.31496062992125984" footer="0.31496062992125984"/>
  <pageSetup paperSize="9" scale="62" orientation="landscape" r:id="rId2"/>
  <headerFooter>
    <oddHeader>&amp;CLincolnshire County Council</oddHeader>
    <oddFooter>&amp;CNursery School Budget Share 2023/24
Nursery Schools Budget Share Tab</oddFooter>
  </headerFooter>
  <rowBreaks count="1" manualBreakCount="1">
    <brk id="33"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W24"/>
  <sheetViews>
    <sheetView tabSelected="1" topLeftCell="A6" workbookViewId="0">
      <selection activeCell="D14" sqref="D14"/>
    </sheetView>
  </sheetViews>
  <sheetFormatPr defaultColWidth="8.7109375" defaultRowHeight="15.75" x14ac:dyDescent="0.25"/>
  <cols>
    <col min="1" max="1" width="12.28515625" style="5" customWidth="1"/>
    <col min="2" max="2" width="40.28515625" style="5" customWidth="1"/>
    <col min="3" max="4" width="14.140625" style="5" customWidth="1"/>
    <col min="5" max="5" width="14" style="5" customWidth="1"/>
    <col min="6" max="6" width="14.28515625" style="5" customWidth="1"/>
    <col min="7" max="8" width="15.28515625" style="5" customWidth="1"/>
    <col min="9" max="9" width="12.85546875" style="5" customWidth="1"/>
    <col min="10" max="10" width="15.5703125" style="5" customWidth="1"/>
    <col min="11" max="11" width="13.140625" style="5" bestFit="1" customWidth="1"/>
    <col min="12" max="12" width="13.5703125" style="5" customWidth="1"/>
    <col min="13" max="13" width="13.7109375" style="5" customWidth="1"/>
    <col min="14" max="14" width="14.140625" style="5" customWidth="1"/>
    <col min="15" max="15" width="16.140625" style="5" customWidth="1"/>
    <col min="16" max="16" width="16.85546875" style="5" customWidth="1"/>
    <col min="17" max="17" width="18.140625" style="5" customWidth="1"/>
    <col min="18" max="18" width="12.7109375" style="5" customWidth="1"/>
    <col min="19" max="19" width="15.140625" style="5" customWidth="1"/>
    <col min="20" max="20" width="12.7109375" style="5" customWidth="1"/>
    <col min="21" max="21" width="10.7109375" style="5" customWidth="1"/>
    <col min="22" max="22" width="8.7109375" style="5"/>
    <col min="23" max="23" width="9.5703125" style="5" bestFit="1" customWidth="1"/>
    <col min="24" max="16384" width="8.7109375" style="5"/>
  </cols>
  <sheetData>
    <row r="1" spans="1:23" x14ac:dyDescent="0.25">
      <c r="A1" s="107" t="s">
        <v>97</v>
      </c>
      <c r="B1" s="108"/>
    </row>
    <row r="2" spans="1:23" x14ac:dyDescent="0.25">
      <c r="A2" s="69"/>
    </row>
    <row r="3" spans="1:23" x14ac:dyDescent="0.25">
      <c r="A3" s="180" t="s">
        <v>98</v>
      </c>
      <c r="B3" s="180"/>
      <c r="C3" s="180"/>
      <c r="D3" s="180"/>
      <c r="E3" s="180"/>
      <c r="F3" s="180"/>
      <c r="G3" s="180"/>
      <c r="H3" s="180"/>
      <c r="I3" s="180"/>
      <c r="J3" s="180"/>
      <c r="K3" s="180"/>
      <c r="L3" s="180"/>
      <c r="M3" s="180"/>
      <c r="N3" s="180"/>
      <c r="O3" s="180"/>
      <c r="P3" s="180"/>
      <c r="Q3" s="180"/>
      <c r="R3" s="180"/>
      <c r="S3" s="180"/>
      <c r="T3" s="180"/>
      <c r="U3" s="180"/>
      <c r="V3" s="180"/>
      <c r="W3" s="180"/>
    </row>
    <row r="4" spans="1:23" x14ac:dyDescent="0.25">
      <c r="A4" s="180"/>
      <c r="B4" s="180"/>
      <c r="C4" s="180"/>
      <c r="D4" s="180"/>
      <c r="E4" s="180"/>
      <c r="F4" s="180"/>
      <c r="G4" s="180"/>
      <c r="H4" s="180"/>
      <c r="I4" s="180"/>
      <c r="J4" s="180"/>
      <c r="K4" s="180"/>
      <c r="L4" s="180"/>
      <c r="M4" s="180"/>
      <c r="N4" s="180"/>
      <c r="O4" s="180"/>
      <c r="P4" s="180"/>
      <c r="Q4" s="180"/>
      <c r="R4" s="180"/>
      <c r="S4" s="180"/>
      <c r="T4" s="180"/>
      <c r="U4" s="180"/>
      <c r="V4" s="180"/>
      <c r="W4" s="180"/>
    </row>
    <row r="6" spans="1:23" ht="16.5" thickBot="1" x14ac:dyDescent="0.3">
      <c r="A6" s="69" t="s">
        <v>28</v>
      </c>
    </row>
    <row r="7" spans="1:23" x14ac:dyDescent="0.25">
      <c r="A7" s="70">
        <v>1</v>
      </c>
      <c r="B7" s="70">
        <v>2</v>
      </c>
      <c r="C7" s="70">
        <v>3</v>
      </c>
      <c r="D7" s="70">
        <v>4</v>
      </c>
      <c r="E7" s="182">
        <v>5</v>
      </c>
      <c r="F7" s="183"/>
      <c r="G7" s="183"/>
      <c r="H7" s="183"/>
      <c r="I7" s="183"/>
      <c r="J7" s="183"/>
      <c r="K7" s="183"/>
      <c r="L7" s="183"/>
      <c r="M7" s="184"/>
      <c r="N7" s="182">
        <v>6</v>
      </c>
      <c r="O7" s="183"/>
      <c r="P7" s="183"/>
      <c r="Q7" s="183"/>
      <c r="R7" s="183"/>
      <c r="S7" s="184"/>
      <c r="T7" s="70">
        <v>7</v>
      </c>
    </row>
    <row r="8" spans="1:23" ht="73.5" customHeight="1" x14ac:dyDescent="0.25">
      <c r="A8" s="71"/>
      <c r="B8" s="71"/>
      <c r="C8" s="72"/>
      <c r="D8" s="72"/>
      <c r="E8" s="185" t="s">
        <v>99</v>
      </c>
      <c r="F8" s="186"/>
      <c r="G8" s="73"/>
      <c r="H8" s="187" t="s">
        <v>100</v>
      </c>
      <c r="I8" s="186"/>
      <c r="J8" s="73"/>
      <c r="K8" s="187" t="s">
        <v>101</v>
      </c>
      <c r="L8" s="186"/>
      <c r="M8" s="74"/>
      <c r="N8" s="75" t="s">
        <v>99</v>
      </c>
      <c r="O8" s="73"/>
      <c r="P8" s="73" t="s">
        <v>100</v>
      </c>
      <c r="Q8" s="73"/>
      <c r="R8" s="73" t="s">
        <v>101</v>
      </c>
      <c r="S8" s="74"/>
      <c r="T8" s="72"/>
    </row>
    <row r="9" spans="1:23" ht="111" thickBot="1" x14ac:dyDescent="0.3">
      <c r="A9" s="64" t="s">
        <v>22</v>
      </c>
      <c r="B9" s="76" t="s">
        <v>70</v>
      </c>
      <c r="C9" s="77" t="s">
        <v>102</v>
      </c>
      <c r="D9" s="78" t="s">
        <v>46</v>
      </c>
      <c r="E9" s="79" t="s">
        <v>103</v>
      </c>
      <c r="F9" s="80" t="s">
        <v>104</v>
      </c>
      <c r="G9" s="81" t="s">
        <v>105</v>
      </c>
      <c r="H9" s="80" t="s">
        <v>106</v>
      </c>
      <c r="I9" s="80" t="s">
        <v>107</v>
      </c>
      <c r="J9" s="81" t="s">
        <v>108</v>
      </c>
      <c r="K9" s="80" t="s">
        <v>109</v>
      </c>
      <c r="L9" s="80" t="s">
        <v>110</v>
      </c>
      <c r="M9" s="82" t="s">
        <v>111</v>
      </c>
      <c r="N9" s="79" t="s">
        <v>112</v>
      </c>
      <c r="O9" s="81" t="s">
        <v>113</v>
      </c>
      <c r="P9" s="80" t="s">
        <v>114</v>
      </c>
      <c r="Q9" s="81" t="s">
        <v>115</v>
      </c>
      <c r="R9" s="80" t="s">
        <v>116</v>
      </c>
      <c r="S9" s="83" t="s">
        <v>117</v>
      </c>
      <c r="T9" s="101" t="s">
        <v>118</v>
      </c>
    </row>
    <row r="10" spans="1:23" ht="16.5" thickTop="1" x14ac:dyDescent="0.25">
      <c r="A10" s="65">
        <v>9251001</v>
      </c>
      <c r="B10" s="66" t="s">
        <v>14</v>
      </c>
      <c r="C10" s="78">
        <f>Deprivation!S6</f>
        <v>3608</v>
      </c>
      <c r="D10" s="78">
        <v>11601.75</v>
      </c>
      <c r="E10" s="110">
        <v>17898</v>
      </c>
      <c r="F10" s="111">
        <v>8337</v>
      </c>
      <c r="G10" s="105">
        <f>ROUND(E10+F10,2)*7.3</f>
        <v>191515.5</v>
      </c>
      <c r="H10" s="111">
        <v>12673.2</v>
      </c>
      <c r="I10" s="111">
        <v>5211</v>
      </c>
      <c r="J10" s="105">
        <f>ROUND(H10+I10,2)*7.3</f>
        <v>130554.66</v>
      </c>
      <c r="K10" s="111">
        <v>13407</v>
      </c>
      <c r="L10" s="111">
        <v>6327</v>
      </c>
      <c r="M10" s="105">
        <f>ROUND(K10+L10,2)*7.3</f>
        <v>144058.19999999998</v>
      </c>
      <c r="N10" s="111">
        <v>2406</v>
      </c>
      <c r="O10" s="105">
        <f>SUM(N10*5.29)</f>
        <v>12727.74</v>
      </c>
      <c r="P10" s="111">
        <v>1950</v>
      </c>
      <c r="Q10" s="105">
        <f>SUM(P10*5.29)</f>
        <v>10315.5</v>
      </c>
      <c r="R10" s="111">
        <v>2178</v>
      </c>
      <c r="S10" s="106">
        <f>SUM(R10*5.29)</f>
        <v>11521.62</v>
      </c>
      <c r="T10" s="102">
        <f>SUM(C10+D10+G10+J10+M10+O10+Q10+S10)</f>
        <v>515902.97</v>
      </c>
      <c r="V10" s="112"/>
    </row>
    <row r="11" spans="1:23" x14ac:dyDescent="0.25">
      <c r="A11" s="65">
        <v>9251005</v>
      </c>
      <c r="B11" s="66" t="s">
        <v>87</v>
      </c>
      <c r="C11" s="78">
        <f>Deprivation!S7</f>
        <v>26568</v>
      </c>
      <c r="D11" s="78">
        <v>13198.55</v>
      </c>
      <c r="E11" s="110">
        <v>20487</v>
      </c>
      <c r="F11" s="111">
        <v>6240</v>
      </c>
      <c r="G11" s="105">
        <f t="shared" ref="G11:G14" si="0">ROUND(E11+F11,2)*7.3</f>
        <v>195107.1</v>
      </c>
      <c r="H11" s="111">
        <v>13396.5</v>
      </c>
      <c r="I11" s="111">
        <v>3360</v>
      </c>
      <c r="J11" s="105">
        <f t="shared" ref="J11:J14" si="1">ROUND(H11+I11,2)*7.3</f>
        <v>122322.45</v>
      </c>
      <c r="K11" s="111">
        <v>14037</v>
      </c>
      <c r="L11" s="111">
        <v>4128</v>
      </c>
      <c r="M11" s="105">
        <f t="shared" ref="M11:M14" si="2">ROUND(K11+L11,2)*7.3</f>
        <v>132604.5</v>
      </c>
      <c r="N11" s="111">
        <v>5232</v>
      </c>
      <c r="O11" s="105">
        <f>SUM(N11*5.29)</f>
        <v>27677.279999999999</v>
      </c>
      <c r="P11" s="111">
        <v>6090</v>
      </c>
      <c r="Q11" s="105">
        <f>SUM(P11*5.29)</f>
        <v>32216.1</v>
      </c>
      <c r="R11" s="111">
        <v>4539</v>
      </c>
      <c r="S11" s="106">
        <f>SUM(R11*5.29)</f>
        <v>24011.31</v>
      </c>
      <c r="T11" s="103">
        <f>SUM(C11+D11+G11+J11+M11+O11+Q11+S11)</f>
        <v>573705.29</v>
      </c>
      <c r="V11" s="112"/>
    </row>
    <row r="12" spans="1:23" x14ac:dyDescent="0.25">
      <c r="A12" s="65">
        <v>9251010</v>
      </c>
      <c r="B12" s="66" t="s">
        <v>88</v>
      </c>
      <c r="C12" s="78">
        <f>Deprivation!S8</f>
        <v>10824</v>
      </c>
      <c r="D12" s="78">
        <v>9605.75</v>
      </c>
      <c r="E12" s="110">
        <v>14113</v>
      </c>
      <c r="F12" s="111">
        <v>6969</v>
      </c>
      <c r="G12" s="105">
        <f t="shared" si="0"/>
        <v>153898.6</v>
      </c>
      <c r="H12" s="111">
        <v>8774</v>
      </c>
      <c r="I12" s="111">
        <v>3903.8</v>
      </c>
      <c r="J12" s="105">
        <f t="shared" si="1"/>
        <v>92547.939999999988</v>
      </c>
      <c r="K12" s="111">
        <v>10157</v>
      </c>
      <c r="L12" s="111">
        <v>4167</v>
      </c>
      <c r="M12" s="105">
        <f t="shared" si="2"/>
        <v>104565.2</v>
      </c>
      <c r="N12" s="111">
        <v>2925</v>
      </c>
      <c r="O12" s="105">
        <f>SUM(N12*5.29)</f>
        <v>15473.25</v>
      </c>
      <c r="P12" s="111">
        <v>3207</v>
      </c>
      <c r="Q12" s="105">
        <f>SUM(P12*5.29)</f>
        <v>16965.03</v>
      </c>
      <c r="R12" s="111">
        <v>2745</v>
      </c>
      <c r="S12" s="106">
        <f>SUM(R12*5.29)</f>
        <v>14521.05</v>
      </c>
      <c r="T12" s="103">
        <f>SUM(C12+D12+G12+J12+M12+O12+Q12+S12)</f>
        <v>418400.82</v>
      </c>
      <c r="V12" s="112"/>
    </row>
    <row r="13" spans="1:23" x14ac:dyDescent="0.25">
      <c r="A13" s="65">
        <v>9251011</v>
      </c>
      <c r="B13" s="66" t="s">
        <v>19</v>
      </c>
      <c r="C13" s="78">
        <f>Deprivation!S9</f>
        <v>20828</v>
      </c>
      <c r="D13" s="78">
        <v>5114.75</v>
      </c>
      <c r="E13" s="110">
        <v>15658.77</v>
      </c>
      <c r="F13" s="111">
        <v>5919.3</v>
      </c>
      <c r="G13" s="105">
        <f t="shared" si="0"/>
        <v>157519.91099999999</v>
      </c>
      <c r="H13" s="111">
        <v>9777</v>
      </c>
      <c r="I13" s="111">
        <v>3570</v>
      </c>
      <c r="J13" s="105">
        <f t="shared" si="1"/>
        <v>97433.099999999991</v>
      </c>
      <c r="K13" s="111">
        <v>10758</v>
      </c>
      <c r="L13" s="111">
        <v>3753</v>
      </c>
      <c r="M13" s="105">
        <f t="shared" si="2"/>
        <v>105930.3</v>
      </c>
      <c r="N13" s="111">
        <v>4731</v>
      </c>
      <c r="O13" s="105">
        <f>SUM(N13*5.29)</f>
        <v>25026.99</v>
      </c>
      <c r="P13" s="111">
        <v>4014</v>
      </c>
      <c r="Q13" s="105">
        <f>SUM(P13*5.29)</f>
        <v>21234.06</v>
      </c>
      <c r="R13" s="111">
        <v>3751.6</v>
      </c>
      <c r="S13" s="106">
        <f>SUM(R13*5.29)</f>
        <v>19845.964</v>
      </c>
      <c r="T13" s="103">
        <f>SUM(C13+D13+G13+J13+M13+O13+Q13+S13)</f>
        <v>452933.07499999995</v>
      </c>
      <c r="V13" s="112"/>
    </row>
    <row r="14" spans="1:23" ht="16.5" thickBot="1" x14ac:dyDescent="0.3">
      <c r="A14" s="67">
        <v>9251012</v>
      </c>
      <c r="B14" s="68" t="s">
        <v>21</v>
      </c>
      <c r="C14" s="84">
        <f>Deprivation!S10</f>
        <v>2624</v>
      </c>
      <c r="D14" s="84">
        <v>8982</v>
      </c>
      <c r="E14" s="110">
        <v>9427.7999999999993</v>
      </c>
      <c r="F14" s="111">
        <v>4275</v>
      </c>
      <c r="G14" s="105">
        <f t="shared" si="0"/>
        <v>100030.43999999999</v>
      </c>
      <c r="H14" s="111">
        <v>6759</v>
      </c>
      <c r="I14" s="111">
        <v>2175</v>
      </c>
      <c r="J14" s="105">
        <f t="shared" si="1"/>
        <v>65218.2</v>
      </c>
      <c r="K14" s="111">
        <v>6261.2</v>
      </c>
      <c r="L14" s="111">
        <v>2574</v>
      </c>
      <c r="M14" s="105">
        <f t="shared" si="2"/>
        <v>64496.960000000006</v>
      </c>
      <c r="N14" s="111">
        <v>1780.8</v>
      </c>
      <c r="O14" s="105">
        <f>SUM(N14*5.29)</f>
        <v>9420.4320000000007</v>
      </c>
      <c r="P14" s="111">
        <v>849</v>
      </c>
      <c r="Q14" s="105">
        <f>SUM(P14*5.29)</f>
        <v>4491.21</v>
      </c>
      <c r="R14" s="111">
        <v>1101</v>
      </c>
      <c r="S14" s="106">
        <f>SUM(R14*5.29)</f>
        <v>5824.29</v>
      </c>
      <c r="T14" s="104">
        <f>SUM(C14+D14+G14+J14+M14+O14+Q14+S14)</f>
        <v>261087.53199999998</v>
      </c>
      <c r="V14" s="112"/>
    </row>
    <row r="15" spans="1:23" x14ac:dyDescent="0.25">
      <c r="E15" s="121"/>
      <c r="F15" s="121"/>
      <c r="H15" s="121"/>
      <c r="I15" s="121"/>
      <c r="K15" s="121"/>
      <c r="L15" s="121"/>
    </row>
    <row r="16" spans="1:23" x14ac:dyDescent="0.25">
      <c r="A16" s="6" t="s">
        <v>28</v>
      </c>
      <c r="E16" s="85"/>
      <c r="F16" s="85"/>
      <c r="G16" s="85"/>
      <c r="I16" s="112"/>
      <c r="L16" s="112"/>
      <c r="O16" s="112"/>
      <c r="P16" s="113"/>
      <c r="Q16" s="112"/>
      <c r="R16" s="113"/>
      <c r="S16" s="112"/>
      <c r="T16" s="113"/>
      <c r="U16" s="112"/>
    </row>
    <row r="17" spans="1:23" x14ac:dyDescent="0.25">
      <c r="A17" s="5">
        <v>1</v>
      </c>
      <c r="B17" s="7" t="s">
        <v>89</v>
      </c>
      <c r="C17" s="7"/>
      <c r="D17" s="7"/>
      <c r="E17" s="85"/>
      <c r="F17" s="85"/>
      <c r="G17" s="85"/>
      <c r="I17" s="112"/>
      <c r="L17" s="112"/>
      <c r="O17" s="112"/>
      <c r="P17" s="113"/>
      <c r="Q17" s="112"/>
      <c r="R17" s="113"/>
      <c r="S17" s="112"/>
      <c r="T17" s="113"/>
      <c r="U17" s="112"/>
    </row>
    <row r="18" spans="1:23" x14ac:dyDescent="0.25">
      <c r="A18" s="5">
        <v>2</v>
      </c>
      <c r="B18" s="7" t="s">
        <v>90</v>
      </c>
      <c r="C18" s="7"/>
      <c r="D18" s="7"/>
      <c r="E18" s="85"/>
      <c r="F18" s="85"/>
      <c r="G18" s="85"/>
      <c r="I18" s="112"/>
      <c r="L18" s="112"/>
      <c r="O18" s="112"/>
      <c r="P18" s="113"/>
      <c r="Q18" s="112"/>
      <c r="R18" s="113"/>
      <c r="S18" s="112"/>
      <c r="T18" s="113"/>
      <c r="U18" s="112"/>
    </row>
    <row r="19" spans="1:23" x14ac:dyDescent="0.25">
      <c r="A19" s="5">
        <v>3</v>
      </c>
      <c r="B19" s="7" t="s">
        <v>119</v>
      </c>
      <c r="C19" s="21"/>
      <c r="D19" s="21"/>
      <c r="E19" s="85"/>
      <c r="F19" s="85"/>
      <c r="G19" s="85"/>
      <c r="I19" s="112"/>
      <c r="L19" s="112"/>
      <c r="O19" s="112"/>
      <c r="P19" s="113"/>
      <c r="Q19" s="112"/>
      <c r="R19" s="113"/>
      <c r="S19" s="112"/>
      <c r="T19" s="113"/>
      <c r="U19" s="112"/>
    </row>
    <row r="20" spans="1:23" x14ac:dyDescent="0.25">
      <c r="A20" s="5">
        <v>4</v>
      </c>
      <c r="B20" s="21" t="s">
        <v>67</v>
      </c>
      <c r="C20" s="21"/>
      <c r="D20" s="21"/>
      <c r="E20" s="85"/>
      <c r="F20" s="85"/>
      <c r="G20" s="85"/>
      <c r="I20" s="112"/>
      <c r="L20" s="112"/>
      <c r="O20" s="112"/>
      <c r="P20" s="113"/>
      <c r="Q20" s="112"/>
      <c r="R20" s="113"/>
      <c r="S20" s="112"/>
      <c r="T20" s="113"/>
      <c r="U20" s="112"/>
    </row>
    <row r="21" spans="1:23" x14ac:dyDescent="0.25">
      <c r="A21" s="5">
        <v>5</v>
      </c>
      <c r="B21" s="7" t="s">
        <v>120</v>
      </c>
      <c r="C21" s="96"/>
      <c r="D21" s="96"/>
      <c r="E21" s="96"/>
      <c r="F21" s="96"/>
      <c r="G21" s="96"/>
      <c r="H21" s="96"/>
      <c r="I21" s="96"/>
      <c r="J21" s="96"/>
      <c r="K21" s="96"/>
      <c r="L21" s="96"/>
      <c r="M21" s="96"/>
      <c r="N21" s="96"/>
      <c r="O21" s="96"/>
      <c r="P21" s="96"/>
      <c r="Q21" s="96"/>
      <c r="R21" s="96"/>
      <c r="S21" s="96"/>
      <c r="T21" s="96"/>
      <c r="U21" s="96"/>
      <c r="V21" s="96"/>
      <c r="W21" s="96"/>
    </row>
    <row r="22" spans="1:23" x14ac:dyDescent="0.25">
      <c r="B22" s="7" t="s">
        <v>121</v>
      </c>
      <c r="C22" s="96"/>
      <c r="D22" s="96"/>
      <c r="E22" s="96"/>
      <c r="F22" s="96"/>
      <c r="G22" s="96"/>
      <c r="H22" s="96"/>
      <c r="I22" s="96"/>
      <c r="J22" s="96"/>
      <c r="K22" s="96"/>
      <c r="L22" s="96"/>
      <c r="M22" s="96"/>
      <c r="N22" s="96"/>
      <c r="O22" s="96"/>
      <c r="P22" s="96"/>
      <c r="Q22" s="96"/>
      <c r="R22" s="96"/>
      <c r="S22" s="96"/>
      <c r="T22" s="96"/>
      <c r="U22" s="96"/>
      <c r="V22" s="96"/>
      <c r="W22" s="96"/>
    </row>
    <row r="23" spans="1:23" x14ac:dyDescent="0.25">
      <c r="A23" s="5">
        <v>6</v>
      </c>
      <c r="B23" s="180" t="s">
        <v>122</v>
      </c>
      <c r="C23" s="180"/>
      <c r="D23" s="180"/>
      <c r="E23" s="180"/>
      <c r="F23" s="180"/>
      <c r="G23" s="180"/>
      <c r="H23" s="180"/>
      <c r="I23" s="180"/>
      <c r="J23" s="180"/>
      <c r="K23" s="180"/>
      <c r="L23" s="180"/>
      <c r="M23" s="180"/>
      <c r="N23" s="180"/>
      <c r="O23" s="180"/>
      <c r="P23" s="180"/>
      <c r="Q23" s="180"/>
      <c r="R23" s="180"/>
      <c r="S23" s="180"/>
      <c r="T23" s="180"/>
      <c r="U23" s="180"/>
      <c r="V23" s="180"/>
      <c r="W23" s="180"/>
    </row>
    <row r="24" spans="1:23" x14ac:dyDescent="0.25">
      <c r="A24" s="5">
        <v>7</v>
      </c>
      <c r="B24" s="7" t="s">
        <v>123</v>
      </c>
      <c r="E24" s="85"/>
      <c r="F24" s="85"/>
      <c r="G24" s="85"/>
    </row>
  </sheetData>
  <sheetProtection algorithmName="SHA-512" hashValue="SeWadEUm7bET99WdObo+5rrIi1SCmpeN/POmwVoc9rf8y9bjOusgXZG5nf5W+r+y1nnSPIPmgjadN9maSdwYWg==" saltValue="gSBw9iskkx5rrGNrpjalTQ==" spinCount="100000" sheet="1" objects="1" scenarios="1"/>
  <mergeCells count="7">
    <mergeCell ref="A3:W4"/>
    <mergeCell ref="B23:W23"/>
    <mergeCell ref="E7:M7"/>
    <mergeCell ref="E8:F8"/>
    <mergeCell ref="H8:I8"/>
    <mergeCell ref="K8:L8"/>
    <mergeCell ref="N7:S7"/>
  </mergeCells>
  <pageMargins left="0.70866141732283472" right="0.70866141732283472" top="0.74803149606299213" bottom="0.74803149606299213" header="0.31496062992125984" footer="0.31496062992125984"/>
  <pageSetup scale="35" orientation="landscape" horizontalDpi="90" verticalDpi="90" r:id="rId1"/>
  <headerFooter>
    <oddHeader>&amp;CLincolnshire County Council</oddHeader>
    <oddFooter>&amp;CNursery Schools Budget Shares 2023/24
Early Years Tab</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S24"/>
  <sheetViews>
    <sheetView zoomScaleNormal="100" workbookViewId="0">
      <selection activeCell="B33" sqref="B33"/>
    </sheetView>
  </sheetViews>
  <sheetFormatPr defaultColWidth="9.28515625" defaultRowHeight="15.75" x14ac:dyDescent="0.25"/>
  <cols>
    <col min="1" max="1" width="14.85546875" style="5" customWidth="1"/>
    <col min="2" max="2" width="73.28515625" style="5" customWidth="1"/>
    <col min="3" max="3" width="7.7109375" style="5" customWidth="1"/>
    <col min="4" max="4" width="9.28515625" style="5" customWidth="1"/>
    <col min="5" max="8" width="9.28515625" style="5" bestFit="1" customWidth="1"/>
    <col min="9" max="9" width="9.28515625" style="5"/>
    <col min="10" max="10" width="9.28515625" style="5" bestFit="1" customWidth="1"/>
    <col min="11" max="11" width="9.28515625" style="5" customWidth="1"/>
    <col min="12" max="12" width="2" style="5" customWidth="1"/>
    <col min="13" max="15" width="9.5703125" style="5" bestFit="1" customWidth="1"/>
    <col min="16" max="16" width="10.7109375" style="5" bestFit="1" customWidth="1"/>
    <col min="17" max="18" width="9.28515625" style="5" bestFit="1" customWidth="1"/>
    <col min="19" max="19" width="10.7109375" style="5" bestFit="1" customWidth="1"/>
    <col min="20" max="16384" width="9.28515625" style="5"/>
  </cols>
  <sheetData>
    <row r="1" spans="1:19" x14ac:dyDescent="0.25">
      <c r="A1" s="107" t="s">
        <v>69</v>
      </c>
      <c r="B1" s="108"/>
    </row>
    <row r="3" spans="1:19" x14ac:dyDescent="0.25">
      <c r="A3" s="69" t="s">
        <v>28</v>
      </c>
    </row>
    <row r="4" spans="1:19" x14ac:dyDescent="0.25">
      <c r="A4" s="114">
        <v>1</v>
      </c>
      <c r="B4" s="114">
        <v>2</v>
      </c>
      <c r="C4" s="114">
        <v>3</v>
      </c>
      <c r="D4" s="188">
        <v>4</v>
      </c>
      <c r="E4" s="188"/>
      <c r="F4" s="188"/>
      <c r="G4" s="188"/>
      <c r="H4" s="188"/>
      <c r="I4" s="188"/>
      <c r="J4" s="188"/>
      <c r="K4" s="188"/>
      <c r="M4" s="189">
        <v>5</v>
      </c>
      <c r="N4" s="189"/>
      <c r="O4" s="189"/>
      <c r="P4" s="189"/>
      <c r="Q4" s="189"/>
      <c r="R4" s="189"/>
      <c r="S4" s="115">
        <v>6</v>
      </c>
    </row>
    <row r="5" spans="1:19" ht="63" x14ac:dyDescent="0.25">
      <c r="A5" s="87" t="s">
        <v>22</v>
      </c>
      <c r="B5" s="88" t="s">
        <v>70</v>
      </c>
      <c r="C5" s="87" t="s">
        <v>71</v>
      </c>
      <c r="D5" s="89" t="s">
        <v>72</v>
      </c>
      <c r="E5" s="89" t="s">
        <v>73</v>
      </c>
      <c r="F5" s="89" t="s">
        <v>74</v>
      </c>
      <c r="G5" s="89" t="s">
        <v>75</v>
      </c>
      <c r="H5" s="89" t="s">
        <v>76</v>
      </c>
      <c r="I5" s="89" t="s">
        <v>77</v>
      </c>
      <c r="J5" s="89" t="s">
        <v>78</v>
      </c>
      <c r="K5" s="90" t="s">
        <v>79</v>
      </c>
      <c r="L5" s="91"/>
      <c r="M5" s="92" t="s">
        <v>80</v>
      </c>
      <c r="N5" s="92" t="s">
        <v>81</v>
      </c>
      <c r="O5" s="92" t="s">
        <v>82</v>
      </c>
      <c r="P5" s="92" t="s">
        <v>83</v>
      </c>
      <c r="Q5" s="92" t="s">
        <v>84</v>
      </c>
      <c r="R5" s="92" t="s">
        <v>85</v>
      </c>
      <c r="S5" s="92" t="s">
        <v>86</v>
      </c>
    </row>
    <row r="6" spans="1:19" x14ac:dyDescent="0.25">
      <c r="A6" s="86">
        <v>9251001</v>
      </c>
      <c r="B6" s="86" t="s">
        <v>14</v>
      </c>
      <c r="C6" s="119">
        <v>63</v>
      </c>
      <c r="D6" s="119">
        <v>50</v>
      </c>
      <c r="E6" s="119">
        <v>7</v>
      </c>
      <c r="F6" s="119">
        <v>3</v>
      </c>
      <c r="G6" s="119">
        <v>3</v>
      </c>
      <c r="H6" s="119"/>
      <c r="I6" s="119"/>
      <c r="J6" s="119"/>
      <c r="K6" s="93">
        <f>SUM(D6:J6)</f>
        <v>63</v>
      </c>
      <c r="L6" s="91"/>
      <c r="M6" s="94">
        <f>SUM(E6*164)</f>
        <v>1148</v>
      </c>
      <c r="N6" s="94">
        <f>SUM(F6*328)</f>
        <v>984</v>
      </c>
      <c r="O6" s="94">
        <f>SUM(G6*492)</f>
        <v>1476</v>
      </c>
      <c r="P6" s="94">
        <f>SUM(H6*656)</f>
        <v>0</v>
      </c>
      <c r="Q6" s="94">
        <f>SUM(I6*820)</f>
        <v>0</v>
      </c>
      <c r="R6" s="94">
        <f>SUM(J6*984)</f>
        <v>0</v>
      </c>
      <c r="S6" s="95">
        <f t="shared" ref="S6:S10" si="0">SUM(M6:R6)</f>
        <v>3608</v>
      </c>
    </row>
    <row r="7" spans="1:19" x14ac:dyDescent="0.25">
      <c r="A7" s="86">
        <v>9251005</v>
      </c>
      <c r="B7" s="86" t="s">
        <v>87</v>
      </c>
      <c r="C7" s="120">
        <v>65</v>
      </c>
      <c r="D7" s="120">
        <v>17</v>
      </c>
      <c r="E7" s="120">
        <v>1</v>
      </c>
      <c r="F7" s="120">
        <v>8</v>
      </c>
      <c r="G7" s="120">
        <v>11</v>
      </c>
      <c r="H7" s="120">
        <v>28</v>
      </c>
      <c r="I7" s="120"/>
      <c r="J7" s="120"/>
      <c r="K7" s="93">
        <f t="shared" ref="K7:K10" si="1">SUM(D7:J7)</f>
        <v>65</v>
      </c>
      <c r="L7" s="91"/>
      <c r="M7" s="94">
        <f>SUM(E7*164)</f>
        <v>164</v>
      </c>
      <c r="N7" s="94">
        <f>SUM(F7*328)</f>
        <v>2624</v>
      </c>
      <c r="O7" s="94">
        <f>SUM(G7*492)</f>
        <v>5412</v>
      </c>
      <c r="P7" s="94">
        <f>SUM(H7*656)</f>
        <v>18368</v>
      </c>
      <c r="Q7" s="94">
        <f t="shared" ref="Q7:Q10" si="2">SUM(I7*820)</f>
        <v>0</v>
      </c>
      <c r="R7" s="94">
        <f t="shared" ref="R7:R10" si="3">SUM(J7*984)</f>
        <v>0</v>
      </c>
      <c r="S7" s="95">
        <f t="shared" si="0"/>
        <v>26568</v>
      </c>
    </row>
    <row r="8" spans="1:19" x14ac:dyDescent="0.25">
      <c r="A8" s="86">
        <v>9251010</v>
      </c>
      <c r="B8" s="86" t="s">
        <v>88</v>
      </c>
      <c r="C8" s="119">
        <v>41</v>
      </c>
      <c r="D8" s="119">
        <v>20</v>
      </c>
      <c r="E8" s="119">
        <v>3</v>
      </c>
      <c r="F8" s="119">
        <v>1</v>
      </c>
      <c r="G8" s="119">
        <v>7</v>
      </c>
      <c r="H8" s="119">
        <v>10</v>
      </c>
      <c r="I8" s="119"/>
      <c r="J8" s="119"/>
      <c r="K8" s="93">
        <f t="shared" si="1"/>
        <v>41</v>
      </c>
      <c r="L8" s="91"/>
      <c r="M8" s="94">
        <f>SUM(E8*164)</f>
        <v>492</v>
      </c>
      <c r="N8" s="94">
        <f>SUM(F8*328)</f>
        <v>328</v>
      </c>
      <c r="O8" s="94">
        <f>SUM(G8*492)</f>
        <v>3444</v>
      </c>
      <c r="P8" s="94">
        <f>SUM(H8*656)</f>
        <v>6560</v>
      </c>
      <c r="Q8" s="94">
        <f t="shared" si="2"/>
        <v>0</v>
      </c>
      <c r="R8" s="94">
        <f t="shared" si="3"/>
        <v>0</v>
      </c>
      <c r="S8" s="95">
        <f t="shared" si="0"/>
        <v>10824</v>
      </c>
    </row>
    <row r="9" spans="1:19" x14ac:dyDescent="0.25">
      <c r="A9" s="86">
        <v>9251011</v>
      </c>
      <c r="B9" s="86" t="s">
        <v>19</v>
      </c>
      <c r="C9" s="119">
        <v>33</v>
      </c>
      <c r="D9" s="119">
        <v>17</v>
      </c>
      <c r="E9" s="119">
        <v>1</v>
      </c>
      <c r="F9" s="119"/>
      <c r="G9" s="119">
        <v>14</v>
      </c>
      <c r="H9" s="119">
        <v>21</v>
      </c>
      <c r="I9" s="119"/>
      <c r="J9" s="119"/>
      <c r="K9" s="93">
        <f t="shared" si="1"/>
        <v>53</v>
      </c>
      <c r="L9" s="91"/>
      <c r="M9" s="94">
        <f>SUM(E9*164)</f>
        <v>164</v>
      </c>
      <c r="N9" s="94">
        <f>SUM(F9*328)</f>
        <v>0</v>
      </c>
      <c r="O9" s="94">
        <f>SUM(G9*492)</f>
        <v>6888</v>
      </c>
      <c r="P9" s="94">
        <f>SUM(H9*656)</f>
        <v>13776</v>
      </c>
      <c r="Q9" s="94">
        <f t="shared" si="2"/>
        <v>0</v>
      </c>
      <c r="R9" s="94">
        <f t="shared" si="3"/>
        <v>0</v>
      </c>
      <c r="S9" s="95">
        <f t="shared" si="0"/>
        <v>20828</v>
      </c>
    </row>
    <row r="10" spans="1:19" x14ac:dyDescent="0.25">
      <c r="A10" s="86">
        <v>9251012</v>
      </c>
      <c r="B10" s="86" t="s">
        <v>21</v>
      </c>
      <c r="C10" s="120">
        <v>48</v>
      </c>
      <c r="D10" s="120">
        <v>17</v>
      </c>
      <c r="E10" s="120">
        <v>16</v>
      </c>
      <c r="F10" s="120"/>
      <c r="G10" s="120">
        <v>0</v>
      </c>
      <c r="H10" s="120">
        <v>0</v>
      </c>
      <c r="I10" s="120"/>
      <c r="J10" s="120"/>
      <c r="K10" s="93">
        <f t="shared" si="1"/>
        <v>33</v>
      </c>
      <c r="L10" s="91"/>
      <c r="M10" s="94">
        <f>SUM(E10*164)</f>
        <v>2624</v>
      </c>
      <c r="N10" s="94">
        <f>SUM(F10*328)</f>
        <v>0</v>
      </c>
      <c r="O10" s="94">
        <f>SUM(G10*492)</f>
        <v>0</v>
      </c>
      <c r="P10" s="94">
        <f>SUM(H10*656)</f>
        <v>0</v>
      </c>
      <c r="Q10" s="94">
        <f t="shared" si="2"/>
        <v>0</v>
      </c>
      <c r="R10" s="94">
        <f t="shared" si="3"/>
        <v>0</v>
      </c>
      <c r="S10" s="95">
        <f t="shared" si="0"/>
        <v>2624</v>
      </c>
    </row>
    <row r="12" spans="1:19" x14ac:dyDescent="0.25">
      <c r="A12" s="6" t="s">
        <v>28</v>
      </c>
      <c r="S12" s="118">
        <f>SUM(S6:S11)</f>
        <v>64452</v>
      </c>
    </row>
    <row r="13" spans="1:19" x14ac:dyDescent="0.25">
      <c r="A13" s="5">
        <v>1</v>
      </c>
      <c r="B13" s="7" t="s">
        <v>89</v>
      </c>
    </row>
    <row r="14" spans="1:19" x14ac:dyDescent="0.25">
      <c r="A14" s="5">
        <v>2</v>
      </c>
      <c r="B14" s="7" t="s">
        <v>90</v>
      </c>
    </row>
    <row r="15" spans="1:19" x14ac:dyDescent="0.25">
      <c r="A15" s="5">
        <v>3</v>
      </c>
      <c r="B15" s="7" t="s">
        <v>91</v>
      </c>
    </row>
    <row r="16" spans="1:19" x14ac:dyDescent="0.25">
      <c r="A16" s="5">
        <v>4</v>
      </c>
      <c r="B16" s="7" t="s">
        <v>92</v>
      </c>
    </row>
    <row r="17" spans="1:2" x14ac:dyDescent="0.25">
      <c r="A17" s="5">
        <v>5</v>
      </c>
      <c r="B17" s="7" t="s">
        <v>93</v>
      </c>
    </row>
    <row r="18" spans="1:2" x14ac:dyDescent="0.25">
      <c r="A18" s="5">
        <v>6</v>
      </c>
      <c r="B18" s="7" t="s">
        <v>94</v>
      </c>
    </row>
    <row r="19" spans="1:2" x14ac:dyDescent="0.25">
      <c r="B19" s="7" t="s">
        <v>95</v>
      </c>
    </row>
    <row r="20" spans="1:2" x14ac:dyDescent="0.25">
      <c r="B20" s="7"/>
    </row>
    <row r="21" spans="1:2" x14ac:dyDescent="0.25">
      <c r="B21" s="7" t="s">
        <v>96</v>
      </c>
    </row>
    <row r="23" spans="1:2" x14ac:dyDescent="0.25">
      <c r="A23" s="69"/>
    </row>
    <row r="24" spans="1:2" ht="18.75" customHeight="1" x14ac:dyDescent="0.25">
      <c r="B24" s="116"/>
    </row>
  </sheetData>
  <sheetProtection algorithmName="SHA-512" hashValue="NXRzw1c0cyJD9hjpqF+5+Lb2UQKNIIDc/CGfdMwlHVwDoMHIIopcYWShj6NOyvuhzzKPlqPdj3JXcmx1NE9PQA==" saltValue="rFAW6PXDZjwtn2oGOGkquQ==" spinCount="100000" sheet="1" objects="1" scenarios="1"/>
  <mergeCells count="2">
    <mergeCell ref="D4:K4"/>
    <mergeCell ref="M4:R4"/>
  </mergeCells>
  <pageMargins left="0.70866141732283472" right="0.70866141732283472" top="0.74803149606299213" bottom="0.74803149606299213" header="0.31496062992125984" footer="0.31496062992125984"/>
  <pageSetup scale="51" orientation="landscape" horizontalDpi="90" verticalDpi="90" r:id="rId1"/>
  <headerFooter>
    <oddHeader>&amp;CLincolnshire County Council</oddHeader>
    <oddFooter>&amp;CNursery Schools Budget Shares 2023/24
Deprivation Tab</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8dc9effd-76e4-4e94-b9b6-2836c4bb60de">
      <UserInfo>
        <DisplayName>Carla Snowshall</DisplayName>
        <AccountId>382</AccountId>
        <AccountType/>
      </UserInfo>
      <UserInfo>
        <DisplayName>Geraldine O'Neill</DisplayName>
        <AccountId>1663</AccountId>
        <AccountType/>
      </UserInfo>
      <UserInfo>
        <DisplayName>Elizabeth Bowes</DisplayName>
        <AccountId>376</AccountId>
        <AccountType/>
      </UserInfo>
    </SharedWithUsers>
    <lcf76f155ced4ddcb4097134ff3c332f xmlns="1e1ff32e-9f0e-4ded-9c14-659910092282">
      <Terms xmlns="http://schemas.microsoft.com/office/infopath/2007/PartnerControls"/>
    </lcf76f155ced4ddcb4097134ff3c332f>
    <TaxCatchAll xmlns="8dc9effd-76e4-4e94-b9b6-2836c4bb60de"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8F3C0E7F5A35774D839D4219C1D6745F" ma:contentTypeVersion="14" ma:contentTypeDescription="Create a new document." ma:contentTypeScope="" ma:versionID="2d76f24868222879aaf53590cffeb2c1">
  <xsd:schema xmlns:xsd="http://www.w3.org/2001/XMLSchema" xmlns:xs="http://www.w3.org/2001/XMLSchema" xmlns:p="http://schemas.microsoft.com/office/2006/metadata/properties" xmlns:ns2="8dc9effd-76e4-4e94-b9b6-2836c4bb60de" xmlns:ns3="1e1ff32e-9f0e-4ded-9c14-659910092282" targetNamespace="http://schemas.microsoft.com/office/2006/metadata/properties" ma:root="true" ma:fieldsID="aea70df08bb73f50ea32d89ea562c652" ns2:_="" ns3:_="">
    <xsd:import namespace="8dc9effd-76e4-4e94-b9b6-2836c4bb60de"/>
    <xsd:import namespace="1e1ff32e-9f0e-4ded-9c14-659910092282"/>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lcf76f155ced4ddcb4097134ff3c332f" minOccurs="0"/>
                <xsd:element ref="ns2:TaxCatchAll" minOccurs="0"/>
                <xsd:element ref="ns3:MediaServiceDateTaken" minOccurs="0"/>
                <xsd:element ref="ns3:MediaLengthInSecond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c9effd-76e4-4e94-b9b6-2836c4bb60de"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1c0ec1a7-d5a4-4f80-a512-c0fb6d088283}" ma:internalName="TaxCatchAll" ma:showField="CatchAllData" ma:web="8dc9effd-76e4-4e94-b9b6-2836c4bb60de">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e1ff32e-9f0e-4ded-9c14-659910092282"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0cb4337f-889a-49cc-a650-7850101ac6d7"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75988CF-3B23-493B-939F-8A5415F677BA}">
  <ds:schemaRefs>
    <ds:schemaRef ds:uri="http://www.w3.org/XML/1998/namespace"/>
    <ds:schemaRef ds:uri="http://schemas.microsoft.com/office/infopath/2007/PartnerControls"/>
    <ds:schemaRef ds:uri="47ecd482-cba3-4a15-8a36-0d066dd3291d"/>
    <ds:schemaRef ds:uri="http://purl.org/dc/dcmitype/"/>
    <ds:schemaRef ds:uri="http://purl.org/dc/terms/"/>
    <ds:schemaRef ds:uri="http://schemas.microsoft.com/office/2006/documentManagement/types"/>
    <ds:schemaRef ds:uri="http://schemas.openxmlformats.org/package/2006/metadata/core-properties"/>
    <ds:schemaRef ds:uri="8dc9effd-76e4-4e94-b9b6-2836c4bb60de"/>
    <ds:schemaRef ds:uri="http://schemas.microsoft.com/office/2006/metadata/properties"/>
    <ds:schemaRef ds:uri="http://purl.org/dc/elements/1.1/"/>
  </ds:schemaRefs>
</ds:datastoreItem>
</file>

<file path=customXml/itemProps2.xml><?xml version="1.0" encoding="utf-8"?>
<ds:datastoreItem xmlns:ds="http://schemas.openxmlformats.org/officeDocument/2006/customXml" ds:itemID="{02CD9423-A431-4B3C-95EE-B5FA9FF4D589}"/>
</file>

<file path=customXml/itemProps3.xml><?xml version="1.0" encoding="utf-8"?>
<ds:datastoreItem xmlns:ds="http://schemas.openxmlformats.org/officeDocument/2006/customXml" ds:itemID="{20007B0E-152E-4D1A-BC5D-D15A6A4592E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vt:i4>
      </vt:variant>
    </vt:vector>
  </HeadingPairs>
  <TitlesOfParts>
    <vt:vector size="8" baseType="lpstr">
      <vt:lpstr>Please Read First</vt:lpstr>
      <vt:lpstr>Data</vt:lpstr>
      <vt:lpstr>ISB Weightings Early Years 2324</vt:lpstr>
      <vt:lpstr>Nursery Schools Budget Share</vt:lpstr>
      <vt:lpstr>Early Years </vt:lpstr>
      <vt:lpstr>Deprivation</vt:lpstr>
      <vt:lpstr>'ISB Weightings Early Years 2324'!Print_Area</vt:lpstr>
      <vt:lpstr>'Please Read First'!Print_Area</vt:lpstr>
    </vt:vector>
  </TitlesOfParts>
  <Manager/>
  <Company>Lincolnshire County Council</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Teresa Rowson</dc:creator>
  <cp:keywords/>
  <dc:description/>
  <cp:lastModifiedBy>Teresa Rowson</cp:lastModifiedBy>
  <cp:revision/>
  <cp:lastPrinted>2023-02-24T15:18:18Z</cp:lastPrinted>
  <dcterms:created xsi:type="dcterms:W3CDTF">2016-02-15T08:55:40Z</dcterms:created>
  <dcterms:modified xsi:type="dcterms:W3CDTF">2023-02-24T15:23:45Z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0x0101008F3C0E7F5A35774D839D4219C1D6745F</vt:lpwstr>
  </property>
  <property fmtid="{D5CDD505-2E9C-101B-9397-08002B2CF9AE}" pid="3" name="MediaServiceImageTags">
    <vt:lpwstr/>
  </property>
</Properties>
</file>